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grego\Greg\Greg\Ventes\Tarif\gd\GC\"/>
    </mc:Choice>
  </mc:AlternateContent>
  <xr:revisionPtr revIDLastSave="0" documentId="13_ncr:1_{F0DF4558-FA70-43FB-8C91-36C059F4EC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urgogne" sheetId="2" r:id="rId1"/>
    <sheet name="Bordeaux" sheetId="1" r:id="rId2"/>
    <sheet name="Rhone" sheetId="3" r:id="rId3"/>
    <sheet name="Other appellations" sheetId="4" r:id="rId4"/>
    <sheet name="Champagne" sheetId="5" r:id="rId5"/>
    <sheet name="Wines ≤ 30€" sheetId="12" r:id="rId6"/>
    <sheet name="Wines ≥ 250€" sheetId="6" r:id="rId7"/>
  </sheets>
  <definedNames>
    <definedName name="_xlnm._FilterDatabase" localSheetId="1" hidden="1">Bordeaux!$A$7:$K$596</definedName>
    <definedName name="_xlnm._FilterDatabase" localSheetId="0" hidden="1">Bourgogne!$A$6:$K$833</definedName>
    <definedName name="_xlnm._FilterDatabase" localSheetId="4" hidden="1">Champagne!$A$7:$K$62</definedName>
    <definedName name="_xlnm._FilterDatabase" localSheetId="3" hidden="1">'Other appellations'!$A$7:$K$243</definedName>
    <definedName name="_xlnm._FilterDatabase" localSheetId="2" hidden="1">Rhone!$A$7:$K$189</definedName>
    <definedName name="_xlnm.Print_Area" localSheetId="1">Bordeaux!#REF!</definedName>
    <definedName name="_xlnm.Print_Area" localSheetId="0">Bourgogne!$A$320:$I$333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3" i="2" l="1"/>
  <c r="I275" i="2"/>
  <c r="I245" i="2"/>
  <c r="I69" i="2"/>
  <c r="I294" i="2"/>
  <c r="I106" i="1"/>
  <c r="I82" i="3"/>
  <c r="I93" i="3"/>
  <c r="I22" i="3"/>
  <c r="I21" i="3"/>
  <c r="I20" i="3"/>
  <c r="I32" i="3"/>
  <c r="I19" i="3"/>
  <c r="I164" i="4"/>
  <c r="I604" i="2"/>
  <c r="I384" i="2"/>
  <c r="I49" i="2"/>
  <c r="I211" i="2"/>
  <c r="I431" i="2"/>
  <c r="I550" i="2"/>
  <c r="I723" i="2"/>
  <c r="I469" i="2"/>
  <c r="I429" i="2"/>
  <c r="I593" i="2"/>
  <c r="I689" i="2"/>
  <c r="I519" i="2"/>
  <c r="I559" i="2"/>
  <c r="I670" i="2"/>
  <c r="I771" i="2"/>
  <c r="I827" i="2"/>
  <c r="I151" i="2"/>
  <c r="I152" i="2"/>
  <c r="I470" i="2"/>
  <c r="I161" i="2"/>
  <c r="I162" i="2"/>
  <c r="I696" i="2"/>
  <c r="I140" i="2"/>
  <c r="I150" i="2"/>
  <c r="I149" i="2"/>
  <c r="F84" i="1"/>
  <c r="F509" i="1" l="1"/>
  <c r="F312" i="2" l="1"/>
  <c r="F82" i="6" l="1"/>
  <c r="F200" i="4"/>
  <c r="I32" i="1" l="1"/>
  <c r="I78" i="1"/>
  <c r="I113" i="1"/>
  <c r="I122" i="1"/>
  <c r="I158" i="1"/>
  <c r="I162" i="1"/>
  <c r="I293" i="1"/>
  <c r="I295" i="1"/>
  <c r="I376" i="1"/>
  <c r="I36" i="1"/>
  <c r="I294" i="1"/>
  <c r="I300" i="1"/>
  <c r="I584" i="1"/>
  <c r="I169" i="4" l="1"/>
  <c r="I180" i="3"/>
  <c r="I221" i="4"/>
  <c r="I413" i="1"/>
  <c r="I298" i="1"/>
  <c r="I70" i="3"/>
  <c r="I428" i="2"/>
  <c r="I427" i="2"/>
  <c r="I426" i="2"/>
  <c r="I270" i="2"/>
  <c r="I314" i="2"/>
  <c r="I155" i="2" l="1"/>
  <c r="I153" i="2"/>
  <c r="I136" i="2"/>
  <c r="I130" i="2"/>
  <c r="I635" i="2"/>
  <c r="I628" i="2"/>
  <c r="I110" i="2"/>
  <c r="I91" i="2"/>
  <c r="I539" i="2"/>
  <c r="I545" i="2"/>
  <c r="I533" i="2"/>
  <c r="I257" i="2" l="1"/>
  <c r="I538" i="2"/>
  <c r="I693" i="2"/>
  <c r="I688" i="2"/>
  <c r="I672" i="2"/>
  <c r="I476" i="2"/>
  <c r="I379" i="2"/>
  <c r="I97" i="2"/>
  <c r="I833" i="2" l="1"/>
  <c r="I315" i="2"/>
  <c r="I316" i="2"/>
  <c r="I269" i="2"/>
  <c r="I489" i="2"/>
  <c r="I268" i="2"/>
  <c r="I296" i="1"/>
  <c r="I506" i="1"/>
  <c r="I34" i="3"/>
  <c r="I79" i="3"/>
  <c r="I89" i="3"/>
  <c r="I88" i="3"/>
  <c r="I87" i="3"/>
  <c r="I147" i="3"/>
  <c r="I148" i="3"/>
  <c r="I18" i="3"/>
  <c r="I27" i="3"/>
  <c r="I28" i="3"/>
  <c r="I17" i="3"/>
  <c r="I29" i="3"/>
  <c r="I192" i="1" l="1"/>
  <c r="I457" i="1"/>
  <c r="I213" i="3" l="1"/>
  <c r="I205" i="3"/>
  <c r="I206" i="3"/>
  <c r="I140" i="3"/>
  <c r="I179" i="3"/>
  <c r="I579" i="2"/>
  <c r="I205" i="2"/>
  <c r="I775" i="2"/>
  <c r="I571" i="2"/>
  <c r="I570" i="2"/>
  <c r="I543" i="2"/>
  <c r="I295" i="2" l="1"/>
  <c r="I114" i="2"/>
  <c r="I390" i="2"/>
  <c r="I435" i="2"/>
  <c r="I512" i="2"/>
  <c r="I525" i="2"/>
  <c r="I526" i="2"/>
  <c r="I240" i="2"/>
  <c r="I810" i="2"/>
  <c r="I588" i="2"/>
  <c r="I791" i="2"/>
  <c r="I433" i="2"/>
  <c r="I745" i="2"/>
  <c r="I747" i="2"/>
  <c r="I742" i="2"/>
  <c r="I96" i="2"/>
  <c r="I464" i="1"/>
  <c r="I465" i="1"/>
  <c r="I831" i="2"/>
  <c r="I829" i="2"/>
  <c r="I808" i="2"/>
  <c r="I607" i="2"/>
  <c r="I480" i="2"/>
  <c r="I485" i="2"/>
  <c r="I310" i="2"/>
  <c r="I195" i="2"/>
  <c r="I259" i="2"/>
  <c r="I229" i="2"/>
  <c r="I100" i="2"/>
  <c r="I413" i="2" l="1"/>
  <c r="I132" i="1"/>
  <c r="I312" i="2"/>
  <c r="I166" i="2" l="1"/>
  <c r="I684" i="2"/>
  <c r="I358" i="1"/>
  <c r="I61" i="1" l="1"/>
  <c r="I438" i="2"/>
  <c r="I422" i="2"/>
  <c r="I128" i="2"/>
  <c r="I60" i="2"/>
  <c r="I552" i="2"/>
  <c r="I290" i="2"/>
  <c r="I141" i="3"/>
  <c r="I650" i="2"/>
  <c r="I92" i="2" l="1"/>
  <c r="I718" i="2"/>
  <c r="I163" i="4" l="1"/>
  <c r="I198" i="4"/>
  <c r="I199" i="4"/>
  <c r="I205" i="4"/>
  <c r="I154" i="4"/>
  <c r="I153" i="4"/>
  <c r="I149" i="4"/>
  <c r="I180" i="4"/>
  <c r="I184" i="4"/>
  <c r="I181" i="4"/>
  <c r="I182" i="4"/>
  <c r="I183" i="4"/>
  <c r="I179" i="4"/>
  <c r="I128" i="1" l="1"/>
  <c r="I127" i="1"/>
  <c r="I313" i="1"/>
  <c r="I311" i="1"/>
  <c r="I495" i="1"/>
  <c r="I492" i="1"/>
  <c r="I46" i="1"/>
  <c r="I452" i="1"/>
  <c r="I362" i="1"/>
  <c r="I8" i="1"/>
  <c r="I96" i="1"/>
  <c r="I51" i="1"/>
  <c r="F354" i="1"/>
  <c r="I10" i="1" l="1"/>
  <c r="I11" i="1"/>
  <c r="I9" i="1"/>
  <c r="I39" i="1"/>
  <c r="I47" i="1"/>
  <c r="I76" i="1"/>
  <c r="I97" i="1"/>
  <c r="I110" i="1"/>
  <c r="I130" i="1"/>
  <c r="I129" i="1"/>
  <c r="I178" i="1"/>
  <c r="I176" i="1"/>
  <c r="I266" i="1"/>
  <c r="I265" i="1"/>
  <c r="I291" i="1"/>
  <c r="I292" i="1"/>
  <c r="I301" i="1"/>
  <c r="I361" i="1"/>
  <c r="I363" i="1"/>
  <c r="I364" i="1"/>
  <c r="I387" i="1"/>
  <c r="I382" i="1"/>
  <c r="I380" i="1"/>
  <c r="I381" i="1"/>
  <c r="I385" i="1"/>
  <c r="I386" i="1"/>
  <c r="I456" i="1"/>
  <c r="I454" i="1"/>
  <c r="I455" i="1"/>
  <c r="I458" i="1"/>
  <c r="I476" i="1"/>
  <c r="I552" i="1"/>
  <c r="I553" i="1"/>
  <c r="I574" i="1"/>
  <c r="I583" i="1"/>
  <c r="I191" i="4" l="1"/>
  <c r="I60" i="5" l="1"/>
  <c r="I44" i="2" l="1"/>
  <c r="I342" i="1"/>
  <c r="I443" i="1"/>
  <c r="I114" i="1"/>
  <c r="I318" i="1"/>
  <c r="I585" i="1"/>
  <c r="I202" i="1"/>
  <c r="I512" i="1"/>
  <c r="I66" i="1"/>
  <c r="I119" i="2" l="1"/>
  <c r="I94" i="2"/>
  <c r="I117" i="3"/>
  <c r="I314" i="1"/>
  <c r="I306" i="2"/>
  <c r="I302" i="2"/>
  <c r="I832" i="2"/>
  <c r="I305" i="2"/>
  <c r="I471" i="2"/>
  <c r="I212" i="2"/>
  <c r="I9" i="2"/>
  <c r="I370" i="2"/>
  <c r="I64" i="2"/>
  <c r="F714" i="2" l="1"/>
  <c r="F494" i="1"/>
  <c r="F637" i="2"/>
  <c r="I83" i="2" l="1"/>
  <c r="I298" i="2"/>
  <c r="I327" i="2"/>
  <c r="I344" i="2"/>
  <c r="I67" i="1" l="1"/>
  <c r="I35" i="1"/>
  <c r="I200" i="2" l="1"/>
  <c r="I131" i="3" l="1"/>
  <c r="I136" i="3"/>
  <c r="I127" i="3"/>
  <c r="I190" i="2"/>
  <c r="I572" i="1"/>
  <c r="I431" i="1"/>
  <c r="I430" i="1"/>
  <c r="I270" i="1"/>
  <c r="I447" i="1"/>
  <c r="I433" i="1"/>
  <c r="I560" i="1" l="1"/>
  <c r="I561" i="1"/>
  <c r="I559" i="1"/>
  <c r="I46" i="2"/>
  <c r="I62" i="2"/>
  <c r="I111" i="2"/>
  <c r="I280" i="2"/>
  <c r="I329" i="2"/>
  <c r="I556" i="2"/>
  <c r="I641" i="2"/>
  <c r="I647" i="2"/>
  <c r="I667" i="2"/>
  <c r="I673" i="2"/>
  <c r="I690" i="2"/>
  <c r="I717" i="2"/>
  <c r="I756" i="2"/>
  <c r="I784" i="2"/>
  <c r="I50" i="2"/>
  <c r="I562" i="2"/>
  <c r="I728" i="2"/>
  <c r="I391" i="2"/>
  <c r="I95" i="3"/>
  <c r="I106" i="3"/>
  <c r="I400" i="1" l="1"/>
  <c r="N133" i="4" l="1"/>
  <c r="N131" i="4"/>
  <c r="N126" i="4"/>
  <c r="N125" i="4"/>
  <c r="N122" i="4"/>
  <c r="N121" i="4"/>
  <c r="N115" i="4"/>
  <c r="I127" i="2" l="1"/>
  <c r="I333" i="1"/>
  <c r="I142" i="4" l="1"/>
  <c r="I267" i="1" l="1"/>
  <c r="I189" i="4"/>
  <c r="I186" i="4"/>
  <c r="I178" i="4"/>
  <c r="I176" i="4"/>
  <c r="I171" i="4"/>
  <c r="I170" i="4"/>
  <c r="I137" i="4"/>
  <c r="I130" i="4"/>
  <c r="I185" i="2"/>
  <c r="I187" i="2"/>
  <c r="I188" i="2"/>
  <c r="I189" i="2"/>
  <c r="I304" i="2"/>
  <c r="I311" i="2"/>
  <c r="I317" i="2"/>
  <c r="I497" i="2"/>
  <c r="I518" i="2"/>
  <c r="I528" i="2"/>
  <c r="I642" i="2"/>
  <c r="I648" i="2"/>
  <c r="I664" i="2"/>
  <c r="I733" i="2"/>
  <c r="I734" i="2"/>
  <c r="I82" i="1"/>
  <c r="I199" i="1"/>
  <c r="I259" i="1"/>
  <c r="I337" i="1"/>
  <c r="I348" i="1"/>
  <c r="I535" i="1"/>
  <c r="I14" i="2"/>
  <c r="I17" i="2"/>
  <c r="I67" i="4"/>
  <c r="I68" i="4"/>
  <c r="I51" i="2" l="1"/>
  <c r="I501" i="1"/>
  <c r="I36" i="3"/>
  <c r="I13" i="3"/>
  <c r="I78" i="3"/>
  <c r="I94" i="3"/>
  <c r="I118" i="3"/>
  <c r="I185" i="4"/>
  <c r="I16" i="5"/>
  <c r="I14" i="5"/>
  <c r="I746" i="2"/>
  <c r="I565" i="2"/>
  <c r="I569" i="2"/>
  <c r="I42" i="2"/>
  <c r="I334" i="1" l="1"/>
  <c r="I286" i="1"/>
  <c r="I795" i="2"/>
  <c r="I796" i="2"/>
  <c r="I743" i="2" l="1"/>
  <c r="I297" i="2"/>
  <c r="I299" i="2"/>
  <c r="I530" i="1" l="1"/>
  <c r="I375" i="1"/>
  <c r="I231" i="4" l="1"/>
  <c r="I229" i="4"/>
  <c r="I182" i="3"/>
  <c r="I73" i="3"/>
  <c r="I72" i="3"/>
  <c r="I15" i="3"/>
  <c r="I14" i="3"/>
  <c r="I177" i="4"/>
  <c r="I157" i="4"/>
  <c r="I73" i="4"/>
  <c r="I72" i="4"/>
  <c r="I54" i="5"/>
  <c r="I186" i="2"/>
  <c r="I824" i="2"/>
  <c r="I34" i="2"/>
  <c r="I38" i="2"/>
  <c r="I39" i="2"/>
  <c r="I61" i="2"/>
  <c r="I278" i="2"/>
  <c r="I276" i="2"/>
  <c r="I279" i="2"/>
  <c r="I313" i="2"/>
  <c r="I357" i="2"/>
  <c r="I374" i="2"/>
  <c r="I383" i="2"/>
  <c r="I388" i="2"/>
  <c r="I472" i="2"/>
  <c r="I477" i="2"/>
  <c r="I494" i="2"/>
  <c r="I495" i="2"/>
  <c r="I530" i="2"/>
  <c r="I531" i="2"/>
  <c r="I547" i="2"/>
  <c r="I638" i="2"/>
  <c r="I639" i="2"/>
  <c r="I651" i="2"/>
  <c r="I676" i="2"/>
  <c r="I726" i="2"/>
  <c r="I729" i="2"/>
  <c r="I737" i="2"/>
  <c r="I792" i="2"/>
  <c r="I823" i="2"/>
  <c r="I825" i="2"/>
  <c r="I826" i="2"/>
  <c r="I428" i="1"/>
  <c r="I34" i="1"/>
  <c r="I241" i="1"/>
  <c r="I242" i="1"/>
  <c r="I240" i="1"/>
  <c r="I120" i="1"/>
  <c r="I160" i="1"/>
  <c r="I221" i="1"/>
  <c r="I134" i="1"/>
  <c r="I263" i="1"/>
  <c r="I228" i="1"/>
  <c r="I194" i="1"/>
  <c r="I144" i="1"/>
  <c r="I507" i="1"/>
  <c r="I70" i="1"/>
  <c r="I137" i="1"/>
  <c r="I319" i="1"/>
  <c r="I401" i="1"/>
  <c r="I547" i="1"/>
  <c r="I93" i="1"/>
  <c r="I230" i="1"/>
  <c r="I541" i="1"/>
  <c r="I268" i="1"/>
  <c r="I542" i="1"/>
  <c r="I434" i="1"/>
  <c r="I596" i="1"/>
  <c r="I425" i="1"/>
  <c r="I229" i="1"/>
  <c r="I440" i="1"/>
  <c r="I69" i="1"/>
  <c r="I424" i="1"/>
  <c r="I435" i="1"/>
  <c r="I12" i="1"/>
  <c r="I558" i="1"/>
  <c r="I138" i="1"/>
  <c r="I87" i="1"/>
  <c r="I539" i="1"/>
  <c r="I411" i="1"/>
  <c r="I410" i="1"/>
  <c r="I449" i="1"/>
  <c r="I42" i="1"/>
  <c r="I527" i="1"/>
  <c r="I526" i="1"/>
  <c r="I280" i="1"/>
  <c r="I437" i="1"/>
  <c r="I590" i="1"/>
  <c r="I308" i="1"/>
  <c r="I307" i="1"/>
  <c r="I36" i="5" l="1"/>
  <c r="I49" i="5" l="1"/>
  <c r="I805" i="2"/>
  <c r="I8" i="2"/>
  <c r="I10" i="2"/>
  <c r="I11" i="2"/>
  <c r="I12" i="2"/>
  <c r="I13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5" i="2"/>
  <c r="I36" i="2"/>
  <c r="I37" i="2"/>
  <c r="I40" i="2"/>
  <c r="I41" i="2"/>
  <c r="I43" i="2"/>
  <c r="I45" i="2"/>
  <c r="I47" i="2"/>
  <c r="I48" i="2"/>
  <c r="I52" i="2"/>
  <c r="I53" i="2"/>
  <c r="I54" i="2"/>
  <c r="I55" i="2"/>
  <c r="I56" i="2"/>
  <c r="I57" i="2"/>
  <c r="I58" i="2"/>
  <c r="I59" i="2"/>
  <c r="I63" i="2"/>
  <c r="I65" i="2"/>
  <c r="I66" i="2"/>
  <c r="I67" i="2"/>
  <c r="I68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4" i="2"/>
  <c r="I85" i="2"/>
  <c r="I86" i="2"/>
  <c r="I87" i="2"/>
  <c r="I88" i="2"/>
  <c r="I89" i="2"/>
  <c r="I90" i="2"/>
  <c r="I93" i="2"/>
  <c r="I95" i="2"/>
  <c r="I98" i="2"/>
  <c r="I99" i="2"/>
  <c r="I101" i="2"/>
  <c r="I102" i="2"/>
  <c r="I103" i="2"/>
  <c r="I104" i="2"/>
  <c r="I105" i="2"/>
  <c r="I106" i="2"/>
  <c r="I107" i="2"/>
  <c r="I108" i="2"/>
  <c r="I109" i="2"/>
  <c r="I112" i="2"/>
  <c r="I113" i="2"/>
  <c r="I115" i="2"/>
  <c r="I116" i="2"/>
  <c r="I117" i="2"/>
  <c r="I118" i="2"/>
  <c r="I120" i="2"/>
  <c r="I121" i="2"/>
  <c r="I122" i="2"/>
  <c r="I123" i="2"/>
  <c r="I124" i="2"/>
  <c r="I125" i="2"/>
  <c r="I126" i="2"/>
  <c r="I129" i="2"/>
  <c r="I131" i="2"/>
  <c r="I132" i="2"/>
  <c r="I133" i="2"/>
  <c r="I134" i="2"/>
  <c r="I135" i="2"/>
  <c r="I137" i="2"/>
  <c r="I138" i="2"/>
  <c r="I139" i="2"/>
  <c r="I141" i="2"/>
  <c r="I142" i="2"/>
  <c r="I143" i="2"/>
  <c r="I144" i="2"/>
  <c r="I145" i="2"/>
  <c r="I146" i="2"/>
  <c r="I147" i="2"/>
  <c r="I148" i="2"/>
  <c r="I154" i="2"/>
  <c r="I156" i="2"/>
  <c r="I157" i="2"/>
  <c r="I158" i="2"/>
  <c r="I159" i="2"/>
  <c r="I160" i="2"/>
  <c r="I163" i="2"/>
  <c r="I164" i="2"/>
  <c r="I165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91" i="2"/>
  <c r="I192" i="2"/>
  <c r="I193" i="2"/>
  <c r="I194" i="2"/>
  <c r="I196" i="2"/>
  <c r="I197" i="2"/>
  <c r="I198" i="2"/>
  <c r="I199" i="2"/>
  <c r="I201" i="2"/>
  <c r="I202" i="2"/>
  <c r="I203" i="2"/>
  <c r="I204" i="2"/>
  <c r="I206" i="2"/>
  <c r="I207" i="2"/>
  <c r="I208" i="2"/>
  <c r="I209" i="2"/>
  <c r="I210" i="2"/>
  <c r="I265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30" i="2"/>
  <c r="I231" i="2"/>
  <c r="I232" i="2"/>
  <c r="I233" i="2"/>
  <c r="I234" i="2"/>
  <c r="I235" i="2"/>
  <c r="I236" i="2"/>
  <c r="I237" i="2"/>
  <c r="I238" i="2"/>
  <c r="I239" i="2"/>
  <c r="I241" i="2"/>
  <c r="I242" i="2"/>
  <c r="I243" i="2"/>
  <c r="I244" i="2"/>
  <c r="I246" i="2"/>
  <c r="I247" i="2"/>
  <c r="I248" i="2"/>
  <c r="I249" i="2"/>
  <c r="I250" i="2"/>
  <c r="I251" i="2"/>
  <c r="I252" i="2"/>
  <c r="I253" i="2"/>
  <c r="I254" i="2"/>
  <c r="I255" i="2"/>
  <c r="I256" i="2"/>
  <c r="I258" i="2"/>
  <c r="I260" i="2"/>
  <c r="I261" i="2"/>
  <c r="I262" i="2"/>
  <c r="I263" i="2"/>
  <c r="I264" i="2"/>
  <c r="I266" i="2"/>
  <c r="I267" i="2"/>
  <c r="I271" i="2"/>
  <c r="I272" i="2"/>
  <c r="I273" i="2"/>
  <c r="I274" i="2"/>
  <c r="I277" i="2"/>
  <c r="I281" i="2"/>
  <c r="I282" i="2"/>
  <c r="I283" i="2"/>
  <c r="I284" i="2"/>
  <c r="I285" i="2"/>
  <c r="I286" i="2"/>
  <c r="I287" i="2"/>
  <c r="I288" i="2"/>
  <c r="I289" i="2"/>
  <c r="I291" i="2"/>
  <c r="I292" i="2"/>
  <c r="I293" i="2"/>
  <c r="I296" i="2"/>
  <c r="I300" i="2"/>
  <c r="I663" i="2"/>
  <c r="I301" i="2"/>
  <c r="I303" i="2"/>
  <c r="I307" i="2"/>
  <c r="I308" i="2"/>
  <c r="I309" i="2"/>
  <c r="I318" i="2"/>
  <c r="I319" i="2"/>
  <c r="I320" i="2"/>
  <c r="I321" i="2"/>
  <c r="I322" i="2"/>
  <c r="I323" i="2"/>
  <c r="I324" i="2"/>
  <c r="I325" i="2"/>
  <c r="I326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28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1" i="2"/>
  <c r="I372" i="2"/>
  <c r="I373" i="2"/>
  <c r="I375" i="2"/>
  <c r="I376" i="2"/>
  <c r="I377" i="2"/>
  <c r="I378" i="2"/>
  <c r="I380" i="2"/>
  <c r="I381" i="2"/>
  <c r="I382" i="2"/>
  <c r="I385" i="2"/>
  <c r="I386" i="2"/>
  <c r="I387" i="2"/>
  <c r="I389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4" i="2"/>
  <c r="I415" i="2"/>
  <c r="I416" i="2"/>
  <c r="I417" i="2"/>
  <c r="I418" i="2"/>
  <c r="I419" i="2"/>
  <c r="I420" i="2"/>
  <c r="I421" i="2"/>
  <c r="I423" i="2"/>
  <c r="I424" i="2"/>
  <c r="I425" i="2"/>
  <c r="I430" i="2"/>
  <c r="I432" i="2"/>
  <c r="I434" i="2"/>
  <c r="I436" i="2"/>
  <c r="I437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78" i="2"/>
  <c r="I479" i="2"/>
  <c r="I473" i="2"/>
  <c r="I474" i="2"/>
  <c r="I475" i="2"/>
  <c r="I481" i="2"/>
  <c r="I482" i="2"/>
  <c r="I483" i="2"/>
  <c r="I484" i="2"/>
  <c r="I486" i="2"/>
  <c r="I487" i="2"/>
  <c r="I488" i="2"/>
  <c r="I490" i="2"/>
  <c r="I491" i="2"/>
  <c r="I492" i="2"/>
  <c r="I493" i="2"/>
  <c r="I496" i="2"/>
  <c r="I498" i="2"/>
  <c r="I499" i="2"/>
  <c r="I500" i="2"/>
  <c r="I501" i="2"/>
  <c r="I502" i="2"/>
  <c r="I503" i="2"/>
  <c r="I505" i="2"/>
  <c r="I506" i="2"/>
  <c r="I507" i="2"/>
  <c r="I508" i="2"/>
  <c r="I509" i="2"/>
  <c r="I510" i="2"/>
  <c r="I511" i="2"/>
  <c r="I513" i="2"/>
  <c r="I514" i="2"/>
  <c r="I515" i="2"/>
  <c r="I516" i="2"/>
  <c r="I517" i="2"/>
  <c r="I520" i="2"/>
  <c r="I521" i="2"/>
  <c r="I522" i="2"/>
  <c r="I523" i="2"/>
  <c r="I524" i="2"/>
  <c r="I527" i="2"/>
  <c r="I529" i="2"/>
  <c r="I532" i="2"/>
  <c r="I534" i="2"/>
  <c r="I535" i="2"/>
  <c r="I536" i="2"/>
  <c r="I537" i="2"/>
  <c r="I540" i="2"/>
  <c r="I541" i="2"/>
  <c r="I542" i="2"/>
  <c r="I544" i="2"/>
  <c r="I546" i="2"/>
  <c r="I548" i="2"/>
  <c r="I549" i="2"/>
  <c r="I551" i="2"/>
  <c r="I553" i="2"/>
  <c r="I554" i="2"/>
  <c r="I555" i="2"/>
  <c r="I557" i="2"/>
  <c r="I558" i="2"/>
  <c r="I560" i="2"/>
  <c r="I561" i="2"/>
  <c r="I563" i="2"/>
  <c r="I564" i="2"/>
  <c r="I566" i="2"/>
  <c r="I567" i="2"/>
  <c r="I568" i="2"/>
  <c r="I572" i="2"/>
  <c r="I573" i="2"/>
  <c r="I574" i="2"/>
  <c r="I575" i="2"/>
  <c r="I576" i="2"/>
  <c r="I577" i="2"/>
  <c r="I578" i="2"/>
  <c r="I580" i="2"/>
  <c r="I581" i="2"/>
  <c r="I582" i="2"/>
  <c r="I583" i="2"/>
  <c r="I584" i="2"/>
  <c r="I585" i="2"/>
  <c r="I586" i="2"/>
  <c r="I587" i="2"/>
  <c r="I589" i="2"/>
  <c r="I590" i="2"/>
  <c r="I591" i="2"/>
  <c r="I592" i="2"/>
  <c r="I594" i="2"/>
  <c r="I596" i="2"/>
  <c r="I597" i="2"/>
  <c r="I598" i="2"/>
  <c r="I599" i="2"/>
  <c r="I600" i="2"/>
  <c r="I595" i="2"/>
  <c r="I601" i="2"/>
  <c r="I602" i="2"/>
  <c r="I603" i="2"/>
  <c r="I605" i="2"/>
  <c r="I606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9" i="2"/>
  <c r="I630" i="2"/>
  <c r="I631" i="2"/>
  <c r="I632" i="2"/>
  <c r="I633" i="2"/>
  <c r="I634" i="2"/>
  <c r="I636" i="2"/>
  <c r="I637" i="2"/>
  <c r="I640" i="2"/>
  <c r="I643" i="2"/>
  <c r="I644" i="2"/>
  <c r="I645" i="2"/>
  <c r="I646" i="2"/>
  <c r="I649" i="2"/>
  <c r="I652" i="2"/>
  <c r="I653" i="2"/>
  <c r="I654" i="2"/>
  <c r="I655" i="2"/>
  <c r="I656" i="2"/>
  <c r="I657" i="2"/>
  <c r="I658" i="2"/>
  <c r="I659" i="2"/>
  <c r="I660" i="2"/>
  <c r="I661" i="2"/>
  <c r="I662" i="2"/>
  <c r="I665" i="2"/>
  <c r="I666" i="2"/>
  <c r="I668" i="2"/>
  <c r="I669" i="2"/>
  <c r="I671" i="2"/>
  <c r="I674" i="2"/>
  <c r="I675" i="2"/>
  <c r="I677" i="2"/>
  <c r="I678" i="2"/>
  <c r="I679" i="2"/>
  <c r="I680" i="2"/>
  <c r="I681" i="2"/>
  <c r="I682" i="2"/>
  <c r="I683" i="2"/>
  <c r="I685" i="2"/>
  <c r="I686" i="2"/>
  <c r="I687" i="2"/>
  <c r="I691" i="2"/>
  <c r="I692" i="2"/>
  <c r="I694" i="2"/>
  <c r="I695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9" i="2"/>
  <c r="I720" i="2"/>
  <c r="I721" i="2"/>
  <c r="I722" i="2"/>
  <c r="I724" i="2"/>
  <c r="I725" i="2"/>
  <c r="I727" i="2"/>
  <c r="I730" i="2"/>
  <c r="I731" i="2"/>
  <c r="I732" i="2"/>
  <c r="I735" i="2"/>
  <c r="I736" i="2"/>
  <c r="I738" i="2"/>
  <c r="I739" i="2"/>
  <c r="I740" i="2"/>
  <c r="I741" i="2"/>
  <c r="I744" i="2"/>
  <c r="I748" i="2"/>
  <c r="I749" i="2"/>
  <c r="I750" i="2"/>
  <c r="I751" i="2"/>
  <c r="I752" i="2"/>
  <c r="I753" i="2"/>
  <c r="I754" i="2"/>
  <c r="I755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2" i="2"/>
  <c r="I773" i="2"/>
  <c r="I774" i="2"/>
  <c r="I776" i="2"/>
  <c r="I777" i="2"/>
  <c r="I778" i="2"/>
  <c r="I779" i="2"/>
  <c r="I780" i="2"/>
  <c r="I781" i="2"/>
  <c r="I782" i="2"/>
  <c r="I783" i="2"/>
  <c r="I785" i="2"/>
  <c r="I786" i="2"/>
  <c r="I787" i="2"/>
  <c r="I788" i="2"/>
  <c r="I789" i="2"/>
  <c r="I790" i="2"/>
  <c r="I793" i="2"/>
  <c r="I794" i="2"/>
  <c r="I797" i="2"/>
  <c r="I798" i="2"/>
  <c r="I799" i="2"/>
  <c r="I800" i="2"/>
  <c r="I801" i="2"/>
  <c r="I802" i="2"/>
  <c r="I803" i="2"/>
  <c r="I804" i="2"/>
  <c r="I806" i="2"/>
  <c r="I807" i="2"/>
  <c r="I809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8" i="2"/>
  <c r="I830" i="2"/>
  <c r="I13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3" i="1"/>
  <c r="I37" i="1"/>
  <c r="I38" i="1"/>
  <c r="I40" i="1"/>
  <c r="I41" i="1"/>
  <c r="I43" i="1"/>
  <c r="I44" i="1"/>
  <c r="I45" i="1"/>
  <c r="I48" i="1"/>
  <c r="I49" i="1"/>
  <c r="I50" i="1"/>
  <c r="I52" i="1"/>
  <c r="I53" i="1"/>
  <c r="I54" i="1"/>
  <c r="I55" i="1"/>
  <c r="I56" i="1"/>
  <c r="I57" i="1"/>
  <c r="I58" i="1"/>
  <c r="I59" i="1"/>
  <c r="I60" i="1"/>
  <c r="I62" i="1"/>
  <c r="I63" i="1"/>
  <c r="I64" i="1"/>
  <c r="I65" i="1"/>
  <c r="I68" i="1"/>
  <c r="I71" i="1"/>
  <c r="I72" i="1"/>
  <c r="I73" i="1"/>
  <c r="I74" i="1"/>
  <c r="I75" i="1"/>
  <c r="I77" i="1"/>
  <c r="I79" i="1"/>
  <c r="I80" i="1"/>
  <c r="I81" i="1"/>
  <c r="I83" i="1"/>
  <c r="I84" i="1"/>
  <c r="I85" i="1"/>
  <c r="I86" i="1"/>
  <c r="I88" i="1"/>
  <c r="I89" i="1"/>
  <c r="I90" i="1"/>
  <c r="I91" i="1"/>
  <c r="I92" i="1"/>
  <c r="I94" i="1"/>
  <c r="I95" i="1"/>
  <c r="I98" i="1"/>
  <c r="I99" i="1"/>
  <c r="I100" i="1"/>
  <c r="I101" i="1"/>
  <c r="I102" i="1"/>
  <c r="I103" i="1"/>
  <c r="I104" i="1"/>
  <c r="I105" i="1"/>
  <c r="I108" i="1"/>
  <c r="I109" i="1"/>
  <c r="I111" i="1"/>
  <c r="I112" i="1"/>
  <c r="I115" i="1"/>
  <c r="I116" i="1"/>
  <c r="I117" i="1"/>
  <c r="I118" i="1"/>
  <c r="I119" i="1"/>
  <c r="I121" i="1"/>
  <c r="I123" i="1"/>
  <c r="I124" i="1"/>
  <c r="I125" i="1"/>
  <c r="I126" i="1"/>
  <c r="I131" i="1"/>
  <c r="I133" i="1"/>
  <c r="I135" i="1"/>
  <c r="I136" i="1"/>
  <c r="I139" i="1"/>
  <c r="I140" i="1"/>
  <c r="I141" i="1"/>
  <c r="I142" i="1"/>
  <c r="I143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9" i="1"/>
  <c r="I161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7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3" i="1"/>
  <c r="I195" i="1"/>
  <c r="I196" i="1"/>
  <c r="I197" i="1"/>
  <c r="I198" i="1"/>
  <c r="I200" i="1"/>
  <c r="I201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2" i="1"/>
  <c r="I223" i="1"/>
  <c r="I224" i="1"/>
  <c r="I225" i="1"/>
  <c r="I226" i="1"/>
  <c r="I227" i="1"/>
  <c r="I231" i="1"/>
  <c r="I232" i="1"/>
  <c r="I233" i="1"/>
  <c r="I234" i="1"/>
  <c r="I235" i="1"/>
  <c r="I236" i="1"/>
  <c r="I237" i="1"/>
  <c r="I238" i="1"/>
  <c r="I239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60" i="1"/>
  <c r="I261" i="1"/>
  <c r="I262" i="1"/>
  <c r="I264" i="1"/>
  <c r="I269" i="1"/>
  <c r="I271" i="1"/>
  <c r="I272" i="1"/>
  <c r="I273" i="1"/>
  <c r="I274" i="1"/>
  <c r="I257" i="1"/>
  <c r="I258" i="1"/>
  <c r="I275" i="1"/>
  <c r="I276" i="1"/>
  <c r="I277" i="1"/>
  <c r="I278" i="1"/>
  <c r="I279" i="1"/>
  <c r="I281" i="1"/>
  <c r="I282" i="1"/>
  <c r="I283" i="1"/>
  <c r="I284" i="1"/>
  <c r="I285" i="1"/>
  <c r="I287" i="1"/>
  <c r="I288" i="1"/>
  <c r="I289" i="1"/>
  <c r="I290" i="1"/>
  <c r="I297" i="1"/>
  <c r="I299" i="1"/>
  <c r="I302" i="1"/>
  <c r="I304" i="1"/>
  <c r="I305" i="1"/>
  <c r="I306" i="1"/>
  <c r="I309" i="1"/>
  <c r="I310" i="1"/>
  <c r="I312" i="1"/>
  <c r="I315" i="1"/>
  <c r="I316" i="1"/>
  <c r="I317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5" i="1"/>
  <c r="I336" i="1"/>
  <c r="I338" i="1"/>
  <c r="I339" i="1"/>
  <c r="I340" i="1"/>
  <c r="I341" i="1"/>
  <c r="I343" i="1"/>
  <c r="I344" i="1"/>
  <c r="I345" i="1"/>
  <c r="I346" i="1"/>
  <c r="I347" i="1"/>
  <c r="I349" i="1"/>
  <c r="I350" i="1"/>
  <c r="I351" i="1"/>
  <c r="I352" i="1"/>
  <c r="I353" i="1"/>
  <c r="I354" i="1"/>
  <c r="I355" i="1"/>
  <c r="I356" i="1"/>
  <c r="I357" i="1"/>
  <c r="I359" i="1"/>
  <c r="I360" i="1"/>
  <c r="I365" i="1"/>
  <c r="I366" i="1"/>
  <c r="I367" i="1"/>
  <c r="I368" i="1"/>
  <c r="I369" i="1"/>
  <c r="I370" i="1"/>
  <c r="I371" i="1"/>
  <c r="I372" i="1"/>
  <c r="I373" i="1"/>
  <c r="I374" i="1"/>
  <c r="I377" i="1"/>
  <c r="I378" i="1"/>
  <c r="I379" i="1"/>
  <c r="I383" i="1"/>
  <c r="I384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2" i="1"/>
  <c r="I403" i="1"/>
  <c r="I404" i="1"/>
  <c r="I405" i="1"/>
  <c r="I406" i="1"/>
  <c r="I407" i="1"/>
  <c r="I408" i="1"/>
  <c r="I409" i="1"/>
  <c r="I412" i="1"/>
  <c r="I414" i="1"/>
  <c r="I415" i="1"/>
  <c r="I416" i="1"/>
  <c r="I417" i="1"/>
  <c r="I418" i="1"/>
  <c r="I419" i="1"/>
  <c r="I420" i="1"/>
  <c r="I421" i="1"/>
  <c r="I422" i="1"/>
  <c r="I423" i="1"/>
  <c r="I426" i="1"/>
  <c r="I427" i="1"/>
  <c r="I429" i="1"/>
  <c r="I432" i="1"/>
  <c r="I436" i="1"/>
  <c r="I438" i="1"/>
  <c r="I439" i="1"/>
  <c r="I441" i="1"/>
  <c r="I442" i="1"/>
  <c r="I444" i="1"/>
  <c r="I445" i="1"/>
  <c r="I446" i="1"/>
  <c r="I448" i="1"/>
  <c r="I450" i="1"/>
  <c r="I451" i="1"/>
  <c r="I453" i="1"/>
  <c r="I459" i="1"/>
  <c r="I460" i="1"/>
  <c r="I461" i="1"/>
  <c r="I462" i="1"/>
  <c r="I463" i="1"/>
  <c r="I466" i="1"/>
  <c r="I468" i="1"/>
  <c r="I469" i="1"/>
  <c r="I470" i="1"/>
  <c r="I471" i="1"/>
  <c r="I472" i="1"/>
  <c r="I473" i="1"/>
  <c r="I474" i="1"/>
  <c r="I475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3" i="1"/>
  <c r="I494" i="1"/>
  <c r="I496" i="1"/>
  <c r="I497" i="1"/>
  <c r="I498" i="1"/>
  <c r="I499" i="1"/>
  <c r="I500" i="1"/>
  <c r="I502" i="1"/>
  <c r="I503" i="1"/>
  <c r="I504" i="1"/>
  <c r="I505" i="1"/>
  <c r="I508" i="1"/>
  <c r="I509" i="1"/>
  <c r="I510" i="1"/>
  <c r="I511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8" i="1"/>
  <c r="I529" i="1"/>
  <c r="I531" i="1"/>
  <c r="I532" i="1"/>
  <c r="I533" i="1"/>
  <c r="I534" i="1"/>
  <c r="I536" i="1"/>
  <c r="I537" i="1"/>
  <c r="I538" i="1"/>
  <c r="I540" i="1"/>
  <c r="I543" i="1"/>
  <c r="I544" i="1"/>
  <c r="I545" i="1"/>
  <c r="I546" i="1"/>
  <c r="I548" i="1"/>
  <c r="I549" i="1"/>
  <c r="I550" i="1"/>
  <c r="I551" i="1"/>
  <c r="I554" i="1"/>
  <c r="I555" i="1"/>
  <c r="I556" i="1"/>
  <c r="I557" i="1"/>
  <c r="I562" i="1"/>
  <c r="I563" i="1"/>
  <c r="I564" i="1"/>
  <c r="I565" i="1"/>
  <c r="I566" i="1"/>
  <c r="I567" i="1"/>
  <c r="I568" i="1"/>
  <c r="I569" i="1"/>
  <c r="I570" i="1"/>
  <c r="I571" i="1"/>
  <c r="I573" i="1"/>
  <c r="I575" i="1"/>
  <c r="I576" i="1"/>
  <c r="I577" i="1"/>
  <c r="I578" i="1"/>
  <c r="I581" i="1"/>
  <c r="I582" i="1"/>
  <c r="I586" i="1"/>
  <c r="I587" i="1"/>
  <c r="I588" i="1"/>
  <c r="I589" i="1"/>
  <c r="I592" i="1"/>
  <c r="I593" i="1"/>
  <c r="I594" i="1"/>
  <c r="I595" i="1"/>
  <c r="I14" i="1"/>
  <c r="I15" i="1"/>
  <c r="I16" i="1"/>
  <c r="I17" i="1"/>
  <c r="I107" i="1"/>
  <c r="I467" i="1"/>
  <c r="I579" i="1"/>
  <c r="I580" i="1"/>
  <c r="I591" i="1"/>
  <c r="I9" i="3"/>
  <c r="I10" i="3"/>
  <c r="I11" i="3"/>
  <c r="I12" i="3"/>
  <c r="I16" i="3"/>
  <c r="I23" i="3"/>
  <c r="I24" i="3"/>
  <c r="I25" i="3"/>
  <c r="I26" i="3"/>
  <c r="I30" i="3"/>
  <c r="I31" i="3"/>
  <c r="I33" i="3"/>
  <c r="I35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1" i="3"/>
  <c r="I74" i="3"/>
  <c r="I75" i="3"/>
  <c r="I76" i="3"/>
  <c r="I77" i="3"/>
  <c r="I80" i="3"/>
  <c r="I81" i="3"/>
  <c r="I83" i="3"/>
  <c r="I84" i="3"/>
  <c r="I85" i="3"/>
  <c r="I86" i="3"/>
  <c r="I90" i="3"/>
  <c r="I91" i="3"/>
  <c r="I92" i="3"/>
  <c r="I109" i="3"/>
  <c r="I97" i="3"/>
  <c r="I96" i="3"/>
  <c r="I98" i="3"/>
  <c r="I99" i="3"/>
  <c r="I100" i="3"/>
  <c r="I101" i="3"/>
  <c r="I102" i="3"/>
  <c r="I103" i="3"/>
  <c r="I104" i="3"/>
  <c r="I105" i="3"/>
  <c r="I107" i="3"/>
  <c r="I108" i="3"/>
  <c r="I110" i="3"/>
  <c r="I111" i="3"/>
  <c r="I112" i="3"/>
  <c r="I113" i="3"/>
  <c r="I114" i="3"/>
  <c r="I115" i="3"/>
  <c r="I116" i="3"/>
  <c r="I119" i="3"/>
  <c r="I120" i="3"/>
  <c r="I121" i="3"/>
  <c r="I122" i="3"/>
  <c r="I123" i="3"/>
  <c r="I124" i="3"/>
  <c r="I125" i="3"/>
  <c r="I126" i="3"/>
  <c r="I132" i="3"/>
  <c r="I128" i="3"/>
  <c r="I129" i="3"/>
  <c r="I130" i="3"/>
  <c r="I133" i="3"/>
  <c r="I134" i="3"/>
  <c r="I135" i="3"/>
  <c r="I137" i="3"/>
  <c r="I138" i="3"/>
  <c r="I139" i="3"/>
  <c r="I142" i="3"/>
  <c r="I143" i="3"/>
  <c r="I144" i="3"/>
  <c r="I145" i="3"/>
  <c r="I146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81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7" i="3"/>
  <c r="I208" i="3"/>
  <c r="I209" i="3"/>
  <c r="I210" i="3"/>
  <c r="I211" i="3"/>
  <c r="I212" i="3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9" i="4"/>
  <c r="I70" i="4"/>
  <c r="I71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25" i="4"/>
  <c r="I115" i="4"/>
  <c r="I116" i="4"/>
  <c r="I117" i="4"/>
  <c r="I118" i="4"/>
  <c r="I119" i="4"/>
  <c r="I120" i="4"/>
  <c r="I121" i="4"/>
  <c r="I122" i="4"/>
  <c r="I123" i="4"/>
  <c r="I124" i="4"/>
  <c r="I126" i="4"/>
  <c r="I127" i="4"/>
  <c r="I128" i="4"/>
  <c r="I131" i="4"/>
  <c r="I132" i="4"/>
  <c r="I133" i="4"/>
  <c r="I134" i="4"/>
  <c r="I135" i="4"/>
  <c r="I136" i="4"/>
  <c r="I138" i="4"/>
  <c r="I139" i="4"/>
  <c r="I140" i="4"/>
  <c r="I141" i="4"/>
  <c r="I143" i="4"/>
  <c r="I144" i="4"/>
  <c r="I145" i="4"/>
  <c r="I146" i="4"/>
  <c r="I147" i="4"/>
  <c r="I148" i="4"/>
  <c r="I150" i="4"/>
  <c r="I151" i="4"/>
  <c r="I152" i="4"/>
  <c r="I155" i="4"/>
  <c r="I156" i="4"/>
  <c r="I187" i="4"/>
  <c r="I188" i="4"/>
  <c r="I158" i="4"/>
  <c r="I159" i="4"/>
  <c r="I160" i="4"/>
  <c r="I161" i="4"/>
  <c r="I162" i="4"/>
  <c r="I165" i="4"/>
  <c r="I166" i="4"/>
  <c r="I167" i="4"/>
  <c r="I168" i="4"/>
  <c r="I172" i="4"/>
  <c r="I173" i="4"/>
  <c r="I174" i="4"/>
  <c r="I175" i="4"/>
  <c r="I192" i="4"/>
  <c r="I193" i="4"/>
  <c r="I190" i="4"/>
  <c r="I194" i="4"/>
  <c r="I195" i="4"/>
  <c r="I196" i="4"/>
  <c r="I197" i="4"/>
  <c r="I200" i="4"/>
  <c r="I201" i="4"/>
  <c r="I202" i="4"/>
  <c r="I203" i="4"/>
  <c r="I204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2" i="4"/>
  <c r="I223" i="4"/>
  <c r="I224" i="4"/>
  <c r="I225" i="4"/>
  <c r="I226" i="4"/>
  <c r="I227" i="4"/>
  <c r="I228" i="4"/>
  <c r="I230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10" i="5"/>
  <c r="I11" i="5"/>
  <c r="I12" i="5"/>
  <c r="I13" i="5"/>
  <c r="I15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7" i="5"/>
  <c r="I38" i="5"/>
  <c r="I39" i="5"/>
  <c r="I40" i="5"/>
  <c r="I41" i="5"/>
  <c r="I42" i="5"/>
  <c r="I43" i="5"/>
  <c r="I44" i="5"/>
  <c r="I45" i="5"/>
  <c r="I46" i="5"/>
  <c r="I47" i="5"/>
  <c r="I48" i="5"/>
  <c r="I50" i="5"/>
  <c r="I51" i="5"/>
  <c r="I52" i="5"/>
  <c r="I53" i="5"/>
  <c r="I55" i="5"/>
  <c r="I56" i="5"/>
  <c r="I57" i="5"/>
  <c r="I58" i="5"/>
  <c r="I59" i="5"/>
  <c r="I61" i="5"/>
  <c r="I62" i="5"/>
  <c r="I63" i="5"/>
  <c r="I8" i="5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9" i="12"/>
  <c r="I8" i="12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9" i="6"/>
  <c r="I10" i="6"/>
  <c r="I11" i="6"/>
  <c r="I12" i="6"/>
  <c r="I13" i="6"/>
  <c r="I14" i="6"/>
  <c r="I15" i="6"/>
  <c r="I16" i="6"/>
  <c r="I17" i="6"/>
  <c r="I18" i="6"/>
  <c r="I19" i="6"/>
  <c r="F168" i="6"/>
  <c r="F144" i="6"/>
  <c r="F141" i="6"/>
  <c r="F98" i="6"/>
  <c r="F32" i="6"/>
  <c r="F31" i="6"/>
  <c r="I8" i="6"/>
  <c r="I7" i="6"/>
  <c r="F574" i="12"/>
  <c r="F476" i="12"/>
  <c r="F443" i="12"/>
  <c r="H384" i="12"/>
  <c r="I384" i="12" s="1"/>
  <c r="F366" i="12"/>
  <c r="F308" i="12"/>
  <c r="F241" i="12"/>
  <c r="F225" i="12"/>
  <c r="F172" i="12"/>
  <c r="F155" i="12"/>
  <c r="F147" i="12"/>
  <c r="H89" i="12"/>
  <c r="I89" i="12" s="1"/>
  <c r="F197" i="1" l="1"/>
  <c r="F493" i="1" l="1"/>
  <c r="F330" i="2" l="1"/>
  <c r="F147" i="1" l="1"/>
  <c r="F397" i="2" l="1"/>
  <c r="F167" i="2" l="1"/>
  <c r="H303" i="1" l="1"/>
  <c r="I303" i="1" s="1"/>
  <c r="F486" i="2" l="1"/>
  <c r="H504" i="2" l="1"/>
  <c r="I504" i="2" s="1"/>
  <c r="H129" i="4"/>
  <c r="I129" i="4" s="1"/>
  <c r="F161" i="1" l="1"/>
  <c r="F74" i="2" l="1"/>
  <c r="I8" i="4" l="1"/>
  <c r="F172" i="1" l="1"/>
  <c r="F656" i="2" l="1"/>
  <c r="F674" i="2" l="1"/>
  <c r="F712" i="2"/>
  <c r="F543" i="1" l="1"/>
  <c r="F30" i="1"/>
  <c r="F133" i="4" l="1"/>
  <c r="F86" i="4" l="1"/>
  <c r="F325" i="1" l="1"/>
  <c r="I8" i="3" l="1"/>
  <c r="F549" i="2" l="1"/>
  <c r="F107" i="4" l="1"/>
  <c r="F449" i="2" l="1"/>
  <c r="F719" i="2"/>
  <c r="B258" i="4" l="1"/>
  <c r="B274" i="4"/>
  <c r="B276" i="4"/>
  <c r="I7" i="2"/>
  <c r="F654" i="2"/>
  <c r="F196" i="1"/>
  <c r="F247" i="1"/>
  <c r="F28" i="1"/>
  <c r="F264" i="1"/>
  <c r="B277" i="4"/>
  <c r="B273" i="4"/>
  <c r="B269" i="4"/>
  <c r="B257" i="4"/>
  <c r="B278" i="4"/>
  <c r="I9" i="5"/>
  <c r="F481" i="1"/>
  <c r="B261" i="4"/>
  <c r="I9" i="4"/>
  <c r="F77" i="1"/>
  <c r="B266" i="4"/>
  <c r="B271" i="4"/>
  <c r="B279" i="4"/>
  <c r="B275" i="4"/>
  <c r="B272" i="4"/>
  <c r="B270" i="4"/>
  <c r="B256" i="4"/>
  <c r="B263" i="4"/>
  <c r="B255" i="4"/>
  <c r="B259" i="4"/>
  <c r="B268" i="4"/>
  <c r="B267" i="4"/>
  <c r="B260" i="4"/>
  <c r="B265" i="4"/>
  <c r="B262" i="4"/>
  <c r="B264" i="4"/>
  <c r="F204" i="4"/>
  <c r="F33" i="3"/>
  <c r="F601" i="2"/>
  <c r="F588" i="1"/>
  <c r="F343" i="1"/>
  <c r="F525" i="1"/>
  <c r="F20" i="1"/>
  <c r="F513" i="1"/>
  <c r="F544" i="1"/>
  <c r="F90" i="1"/>
  <c r="F323" i="1"/>
  <c r="F522" i="1"/>
  <c r="F336" i="1"/>
  <c r="B281" i="4" l="1"/>
</calcChain>
</file>

<file path=xl/sharedStrings.xml><?xml version="1.0" encoding="utf-8"?>
<sst xmlns="http://schemas.openxmlformats.org/spreadsheetml/2006/main" count="10215" uniqueCount="2027">
  <si>
    <t>Producer / Appellation</t>
  </si>
  <si>
    <t>Vintage</t>
  </si>
  <si>
    <t>Quantity</t>
  </si>
  <si>
    <t>Size</t>
  </si>
  <si>
    <t>Vat incl</t>
  </si>
  <si>
    <t>Ex vat</t>
  </si>
  <si>
    <t>Comments</t>
  </si>
  <si>
    <t>Yquem [mise A. de Luze]</t>
  </si>
  <si>
    <t>Sauternes</t>
  </si>
  <si>
    <t>Pauillac</t>
  </si>
  <si>
    <t>NEW</t>
  </si>
  <si>
    <t>Pomerol</t>
  </si>
  <si>
    <t>Margaux</t>
  </si>
  <si>
    <t>Pessac Leognan</t>
  </si>
  <si>
    <t>Petrus [mise Loubat]</t>
  </si>
  <si>
    <t>Saint Julien</t>
  </si>
  <si>
    <t>Malescasse [low shoulders]</t>
  </si>
  <si>
    <t>Montagne Saint Emilion</t>
  </si>
  <si>
    <t>Lalande de Pomerol</t>
  </si>
  <si>
    <t>Saint Emilion</t>
  </si>
  <si>
    <t xml:space="preserve">Saint Emilion </t>
  </si>
  <si>
    <t>Yquem [mid shoulders damaged label]</t>
  </si>
  <si>
    <t>Yquem [mid shoulders label almost totally away]</t>
  </si>
  <si>
    <t>Barsac</t>
  </si>
  <si>
    <t>owc</t>
  </si>
  <si>
    <t>Haut Medoc</t>
  </si>
  <si>
    <t>Domaine de l'Eglise 0,375 [low shoulders]</t>
  </si>
  <si>
    <t>Lafleur Gazin</t>
  </si>
  <si>
    <t>Moulis en Medoc</t>
  </si>
  <si>
    <t>Pichon Comtesse [mid shoulders]</t>
  </si>
  <si>
    <t>owc 6</t>
  </si>
  <si>
    <t>Lagrange</t>
  </si>
  <si>
    <t>Bordeaux Supérieur</t>
  </si>
  <si>
    <t>owc 1</t>
  </si>
  <si>
    <t>oc</t>
  </si>
  <si>
    <t xml:space="preserve">Maucaillou  </t>
  </si>
  <si>
    <t>Grand Parc [Leoville Las Cases]</t>
  </si>
  <si>
    <t>Pichon Comtesse</t>
  </si>
  <si>
    <t>Moulin de Faugas Moelleux</t>
  </si>
  <si>
    <t>Bordeaux</t>
  </si>
  <si>
    <t>La Rose Pourret</t>
  </si>
  <si>
    <t>Chambrun [neck]</t>
  </si>
  <si>
    <t>Chambert Marbuzet [mid shoulders]</t>
  </si>
  <si>
    <t>Terrey Gros Cailloux</t>
  </si>
  <si>
    <t>Moulin Riche</t>
  </si>
  <si>
    <t>oc6</t>
  </si>
  <si>
    <t>La Gorce</t>
  </si>
  <si>
    <t>Medoc</t>
  </si>
  <si>
    <t>Pontet Canet</t>
  </si>
  <si>
    <t>Haut Rozier</t>
  </si>
  <si>
    <t>Lafaurie Peyraguey</t>
  </si>
  <si>
    <t>Brande Bergère cuvée O Byrne</t>
  </si>
  <si>
    <t>oc 6</t>
  </si>
  <si>
    <t>Ferte de Partenay</t>
  </si>
  <si>
    <t>Armagnac Magnum</t>
  </si>
  <si>
    <t xml:space="preserve">owc 1 </t>
  </si>
  <si>
    <t>Huet</t>
  </si>
  <si>
    <t>Chanson</t>
  </si>
  <si>
    <t>Arbois blanc</t>
  </si>
  <si>
    <t>Auguste Pirou</t>
  </si>
  <si>
    <t>Muscadet  [-3.5cm]</t>
  </si>
  <si>
    <t>Domaine de la Mercredière</t>
  </si>
  <si>
    <t>Fruitière vinicole d'arbois</t>
  </si>
  <si>
    <t>Peuch &amp; Besse</t>
  </si>
  <si>
    <t>Arbois [-6cm]</t>
  </si>
  <si>
    <t>Franz Brucker</t>
  </si>
  <si>
    <t xml:space="preserve">Gewurztraminer Reserve Personnelle  </t>
  </si>
  <si>
    <t>Schlumberger</t>
  </si>
  <si>
    <t>Trapet</t>
  </si>
  <si>
    <t>JP Meulien</t>
  </si>
  <si>
    <t>Fendant Valais</t>
  </si>
  <si>
    <t>Vin Jaune</t>
  </si>
  <si>
    <t>Bonneau du Martray</t>
  </si>
  <si>
    <t>Henri Bonneau</t>
  </si>
  <si>
    <t xml:space="preserve">Chinon Les Garous </t>
  </si>
  <si>
    <t>Les Garous</t>
  </si>
  <si>
    <t>Mas Blanc</t>
  </si>
  <si>
    <t>Chateau Chalon</t>
  </si>
  <si>
    <t>Bertagna</t>
  </si>
  <si>
    <t>Fruitiere vinicole de voiteur</t>
  </si>
  <si>
    <t>Pommery</t>
  </si>
  <si>
    <t>oc 1</t>
  </si>
  <si>
    <t>Gewurztraminer VT</t>
  </si>
  <si>
    <t>Société coopérative Sigolsheim</t>
  </si>
  <si>
    <t>Sancerre  [-2cm]</t>
  </si>
  <si>
    <t>Dom. de la Villaudière</t>
  </si>
  <si>
    <t>one bottle no label</t>
  </si>
  <si>
    <t>Banyuls Grand Cru  Cave de l'abbe Rous</t>
  </si>
  <si>
    <t>Reynal</t>
  </si>
  <si>
    <t>Sancerre  "Les Demoiselles" [-2cm]</t>
  </si>
  <si>
    <t xml:space="preserve">Magdelène Reverdy </t>
  </si>
  <si>
    <t>slightly damaged label</t>
  </si>
  <si>
    <t>Mourre du Tendre</t>
  </si>
  <si>
    <t>De Mille</t>
  </si>
  <si>
    <t>Rabiega Clos d'Iere cuvée I</t>
  </si>
  <si>
    <t>Rabiega</t>
  </si>
  <si>
    <t>Relagnes</t>
  </si>
  <si>
    <t>Tempier</t>
  </si>
  <si>
    <t>de Courcel</t>
  </si>
  <si>
    <t xml:space="preserve">Givry 1er Cru Petit Marole </t>
  </si>
  <si>
    <t>Lumpp</t>
  </si>
  <si>
    <t>Beaucastel</t>
  </si>
  <si>
    <t>Domaine du Deffends</t>
  </si>
  <si>
    <t xml:space="preserve">Lumpp </t>
  </si>
  <si>
    <t>Chateauneuf du Pape la Reine des Bois</t>
  </si>
  <si>
    <t>Rossignol Trapet</t>
  </si>
  <si>
    <t>Buisson Henri &amp; Gilles</t>
  </si>
  <si>
    <t xml:space="preserve">Givry 1er Cru Clos Jus </t>
  </si>
  <si>
    <t>Frank Pascal</t>
  </si>
  <si>
    <t>Société coopérative Ribeauville</t>
  </si>
  <si>
    <t>Clos Rougeard Les Poyeux [-2cm]</t>
  </si>
  <si>
    <t>Clos Rougeard</t>
  </si>
  <si>
    <t>Gevrey Chambertin 1er Cru Clos Saint Jacques</t>
  </si>
  <si>
    <t>Gevrey Chambertin Vielles Vignes</t>
  </si>
  <si>
    <t>Laurent Charlier</t>
  </si>
  <si>
    <t>Lemoine</t>
  </si>
  <si>
    <t>La Basseta, Priorat</t>
  </si>
  <si>
    <t>Mas Alta</t>
  </si>
  <si>
    <t>Meo Camuzet</t>
  </si>
  <si>
    <t>Goisot</t>
  </si>
  <si>
    <t>Pouillon</t>
  </si>
  <si>
    <t>Saint Joseph</t>
  </si>
  <si>
    <t>Chinon Clos de l'Echo</t>
  </si>
  <si>
    <t>Couly Dutheil</t>
  </si>
  <si>
    <t>Morey Coffinet</t>
  </si>
  <si>
    <t>Saumaize Michelin</t>
  </si>
  <si>
    <t>Clos Vougeot Hommage Jean Morin [596 btls produced]</t>
  </si>
  <si>
    <t>Valcombe</t>
  </si>
  <si>
    <t>Bourgogne</t>
  </si>
  <si>
    <t>Clau de Nell</t>
  </si>
  <si>
    <t>Gevrey Chambertin</t>
  </si>
  <si>
    <t>Fournier</t>
  </si>
  <si>
    <t>Echezeaux Grand Cru</t>
  </si>
  <si>
    <t>Roblet Monnot</t>
  </si>
  <si>
    <t>Volnay Saint François</t>
  </si>
  <si>
    <t>Volnay 1er Cru Taillepieds</t>
  </si>
  <si>
    <t xml:space="preserve">Roblet Monnot </t>
  </si>
  <si>
    <t>Maratray Dubreuil</t>
  </si>
  <si>
    <t>Nathalie Vigot</t>
  </si>
  <si>
    <t>Chambolle Musigny</t>
  </si>
  <si>
    <t>Nuits Saint Georges 1er Cru Les Murgers</t>
  </si>
  <si>
    <t>Vosne Romanee</t>
  </si>
  <si>
    <t xml:space="preserve">Gevrey Chambertin 1er Cru Combottes </t>
  </si>
  <si>
    <t>Gevrey Chambertin 1er Cru Petite Chapelle</t>
  </si>
  <si>
    <t>Bonnes Mares Grand Cru</t>
  </si>
  <si>
    <t>Bertheau</t>
  </si>
  <si>
    <t>Chambolle Musigny 1er Cru</t>
  </si>
  <si>
    <t>Chambolle Musigny 1er Cru les Charmes</t>
  </si>
  <si>
    <t>Meursault 1er Cru Charmes</t>
  </si>
  <si>
    <t xml:space="preserve">Chablis </t>
  </si>
  <si>
    <t>Droin JP &amp; B</t>
  </si>
  <si>
    <t>Chablis 1er Cru Montmains</t>
  </si>
  <si>
    <t>Chablis Grand Cru Valmur</t>
  </si>
  <si>
    <t>Chablis Grand Cru Vaudesir</t>
  </si>
  <si>
    <t>Marsannay Clos du Roy</t>
  </si>
  <si>
    <t>Marsannay Es Chezots</t>
  </si>
  <si>
    <t>Bourgogne blanc</t>
  </si>
  <si>
    <t>Gevrey Chambertin Aux Etelois</t>
  </si>
  <si>
    <t>Fondreche</t>
  </si>
  <si>
    <t>Marsannay Saint Urbain</t>
  </si>
  <si>
    <t>Joblot</t>
  </si>
  <si>
    <t>Moulin à vent Clos de Rochegrès</t>
  </si>
  <si>
    <t>Michel Noellat</t>
  </si>
  <si>
    <t>Morey Saint Denis</t>
  </si>
  <si>
    <t>Nuits Saint Georges "Les Vallerots" [-1cm]</t>
  </si>
  <si>
    <t>1994?</t>
  </si>
  <si>
    <t xml:space="preserve">Champagne Pommery Brut Royal </t>
  </si>
  <si>
    <t>N/A</t>
  </si>
  <si>
    <t>Champagne Pommery Rosé</t>
  </si>
  <si>
    <t>NV</t>
  </si>
  <si>
    <t>Champagne Drappier Brut Nature</t>
  </si>
  <si>
    <t>Drappier</t>
  </si>
  <si>
    <t>Champagne Drappier Carte d'Or</t>
  </si>
  <si>
    <t>Champagne Pacifiance Brut Nature</t>
  </si>
  <si>
    <t>Hardy Noces d'Or Captain Gognac</t>
  </si>
  <si>
    <t>Hardy</t>
  </si>
  <si>
    <t xml:space="preserve">Les Rouliers </t>
  </si>
  <si>
    <t>Lie de Vin [btl blanche ]</t>
  </si>
  <si>
    <t>Amberg</t>
  </si>
  <si>
    <t>Lie de Vin [btl blanche low level]</t>
  </si>
  <si>
    <t>Lie de Vin [btl verte ]</t>
  </si>
  <si>
    <t>Lie de Vin [btl verte cire cassée ]</t>
  </si>
  <si>
    <t>Lie de Vin [btl verte low level ]</t>
  </si>
  <si>
    <t xml:space="preserve">Marc de Muscat </t>
  </si>
  <si>
    <t>Mirabelle</t>
  </si>
  <si>
    <t>Mirabelle [low level]</t>
  </si>
  <si>
    <t>Sorbier des Oiseaux</t>
  </si>
  <si>
    <t>Celeri</t>
  </si>
  <si>
    <t>Distillerie de Biercée</t>
  </si>
  <si>
    <t>Eau de Villee</t>
  </si>
  <si>
    <t>Eau de Villee [damaged labell]</t>
  </si>
  <si>
    <t xml:space="preserve">Mirabelle </t>
  </si>
  <si>
    <t>Dopff &amp; Irion</t>
  </si>
  <si>
    <t>Chateau Chalon [+- 50-60']</t>
  </si>
  <si>
    <t>Jean Bury</t>
  </si>
  <si>
    <t xml:space="preserve">Baie de Houx </t>
  </si>
  <si>
    <t>Massenez</t>
  </si>
  <si>
    <t>Baie de Houx [mid level]</t>
  </si>
  <si>
    <t>Baie de Houx [very low level]</t>
  </si>
  <si>
    <t>Mirabelle [mid level]</t>
  </si>
  <si>
    <t xml:space="preserve">Mirabelle Plum Liqueur </t>
  </si>
  <si>
    <t>Myrtille des bois  [mid level-damaged label]</t>
  </si>
  <si>
    <t>Myrtille des bois [mid level]</t>
  </si>
  <si>
    <t xml:space="preserve">Vieux Kirsch </t>
  </si>
  <si>
    <t>Vieux Kirsch [low level]</t>
  </si>
  <si>
    <t xml:space="preserve">Cannelle </t>
  </si>
  <si>
    <t>Mette</t>
  </si>
  <si>
    <t xml:space="preserve">Cumin </t>
  </si>
  <si>
    <t xml:space="preserve">Framboise Sauvage </t>
  </si>
  <si>
    <t xml:space="preserve">Mure Sauvage </t>
  </si>
  <si>
    <t>Myrtille des bois Liqueur</t>
  </si>
  <si>
    <t xml:space="preserve">Orange </t>
  </si>
  <si>
    <t xml:space="preserve">Pêche </t>
  </si>
  <si>
    <t xml:space="preserve">Poivre </t>
  </si>
  <si>
    <t xml:space="preserve">Pomme Gravensteiner </t>
  </si>
  <si>
    <t>Vanille</t>
  </si>
  <si>
    <t>Morand</t>
  </si>
  <si>
    <t xml:space="preserve">Golden Delicious </t>
  </si>
  <si>
    <t>Golden Delicious [low level]</t>
  </si>
  <si>
    <t>Arbois [+- 60']</t>
  </si>
  <si>
    <t>Sorbief</t>
  </si>
  <si>
    <t>Le Plan</t>
  </si>
  <si>
    <t>Château-Chalon [-0,5cm to -1cm]</t>
  </si>
  <si>
    <t>La Gardine</t>
  </si>
  <si>
    <t>Domaine Clavel - Copa Santa</t>
  </si>
  <si>
    <t>Muscat Beaume de Venise Vin Doux Naturel [-1,5cm]</t>
  </si>
  <si>
    <t>Domaine des Bernardins</t>
  </si>
  <si>
    <t>Domaine du Haut des Terres Blanches</t>
  </si>
  <si>
    <t>Coteaux du Languedoc  [-0,5cm]</t>
  </si>
  <si>
    <t>Domaine Les Aurelles - Aurel</t>
  </si>
  <si>
    <t>Ribera del Duero Gran Reserva [neck]</t>
  </si>
  <si>
    <t>Matarromera</t>
  </si>
  <si>
    <t>Chassagne-Montrachet Chanvennes [Very damaged label]</t>
  </si>
  <si>
    <t>Pierre Andre</t>
  </si>
  <si>
    <t>Côte de Beaune-Villages Les Lombeaux [-1.5cm]</t>
  </si>
  <si>
    <t>Bourgogne Aligoté [-4cm]</t>
  </si>
  <si>
    <t>François Charles</t>
  </si>
  <si>
    <t>Rue du Faisan 31</t>
  </si>
  <si>
    <t>Compte Bancaire</t>
  </si>
  <si>
    <t>TVA : BE 0891.516.013</t>
  </si>
  <si>
    <t>B- 1420 Braine l'Alleud</t>
  </si>
  <si>
    <t>BELFIUS 068-2508574-84</t>
  </si>
  <si>
    <t>R.C. NIVELLES</t>
  </si>
  <si>
    <t>Belgique</t>
  </si>
  <si>
    <t>IBAN :  BE03 0682 5085 7484</t>
  </si>
  <si>
    <t>Tél.: + 32 [0] 476 40 45 48</t>
  </si>
  <si>
    <t>BIC :  GKCCBEBB</t>
  </si>
  <si>
    <t>www.wineidea.com</t>
  </si>
  <si>
    <t>GT-C [100% Carignan]</t>
  </si>
  <si>
    <t>GT-S [100% Syrah]</t>
  </si>
  <si>
    <t>Armagnac Samalens</t>
  </si>
  <si>
    <t>Samalens</t>
  </si>
  <si>
    <t>Region</t>
  </si>
  <si>
    <t>Champagne</t>
  </si>
  <si>
    <t>Alsace</t>
  </si>
  <si>
    <t>Rhone</t>
  </si>
  <si>
    <t>Loire</t>
  </si>
  <si>
    <t>Spain</t>
  </si>
  <si>
    <t>Italy</t>
  </si>
  <si>
    <t>Port</t>
  </si>
  <si>
    <t>Alcool</t>
  </si>
  <si>
    <t>Jura</t>
  </si>
  <si>
    <t>Beaujolais</t>
  </si>
  <si>
    <t>Fonbadet</t>
  </si>
  <si>
    <t>Bernard Moreau</t>
  </si>
  <si>
    <t>Lescours [mid shoulders]</t>
  </si>
  <si>
    <t>Lescours [low shoulders]</t>
  </si>
  <si>
    <t>Lescours [very low shoulders]</t>
  </si>
  <si>
    <t>La Tour Coutellin [very top shoulders]</t>
  </si>
  <si>
    <t>Chablis 1er Cru Vaillons</t>
  </si>
  <si>
    <t>Leoville Barton</t>
  </si>
  <si>
    <t>Provence</t>
  </si>
  <si>
    <t>Bourgogne rouge</t>
  </si>
  <si>
    <t>Castarede</t>
  </si>
  <si>
    <t>Noval</t>
  </si>
  <si>
    <t>Port Noval [very top shoulders/Neck!!!!!]</t>
  </si>
  <si>
    <t>bottled 3/9/1926</t>
  </si>
  <si>
    <t xml:space="preserve">Moulin à Vent Rochegrès   </t>
  </si>
  <si>
    <t>Le Nid (famille Lardet)</t>
  </si>
  <si>
    <t>Autreau</t>
  </si>
  <si>
    <t>Champagne Reserve</t>
  </si>
  <si>
    <t>Single Vineyard Cabernet Sauvignon</t>
  </si>
  <si>
    <t xml:space="preserve">De Martino </t>
  </si>
  <si>
    <t>Chile</t>
  </si>
  <si>
    <t>Giscours</t>
  </si>
  <si>
    <t>Barthod</t>
  </si>
  <si>
    <t>Chambolle Musigny 1er Cru les Cras</t>
  </si>
  <si>
    <t>Chambolle Musigny 1er Cru les Baudes</t>
  </si>
  <si>
    <t>Givry 1er Cru Petit Marole Blanc</t>
  </si>
  <si>
    <t>Market price 27€ vat incl 22€ ex vat</t>
  </si>
  <si>
    <t>Jamet</t>
  </si>
  <si>
    <t>Taillefer</t>
  </si>
  <si>
    <t>H. De Boileau</t>
  </si>
  <si>
    <t>Savoie</t>
  </si>
  <si>
    <t>Tournefeuille</t>
  </si>
  <si>
    <t>Sereine</t>
  </si>
  <si>
    <t>Bourgogne Blanc</t>
  </si>
  <si>
    <t>Richebourg</t>
  </si>
  <si>
    <t>Chateauneuf du Pape La Dame Voyageuse Magnum</t>
  </si>
  <si>
    <t>Chateauneuf du Pape La Dame Voyageuse</t>
  </si>
  <si>
    <t>Pommard 1er Cru Grand Clos des Epenots</t>
  </si>
  <si>
    <t>Pinte</t>
  </si>
  <si>
    <t>Nuits Saint Georges</t>
  </si>
  <si>
    <t>Moulin du Cadet</t>
  </si>
  <si>
    <t>Saint Estephe</t>
  </si>
  <si>
    <t>Jean Bourdy</t>
  </si>
  <si>
    <t>Banyuls Hors d'age  0.5l [neck]</t>
  </si>
  <si>
    <t>Valcros</t>
  </si>
  <si>
    <t>Melford</t>
  </si>
  <si>
    <t>Port Melford 20 years [-0,5cm bottled in 2001]</t>
  </si>
  <si>
    <t>Madeira</t>
  </si>
  <si>
    <t>Copa Santa - Terroir de la Méjanelle  [-1cm]</t>
  </si>
  <si>
    <t>Climens</t>
  </si>
  <si>
    <t xml:space="preserve">Bottle </t>
  </si>
  <si>
    <t>Chambertin Grand Cru Magnum</t>
  </si>
  <si>
    <t>Listrac</t>
  </si>
  <si>
    <t>Lauzette [magnum in owc 1!!!!]</t>
  </si>
  <si>
    <t>Ventoux</t>
  </si>
  <si>
    <t>Clos Vougeot Hommage Jean Morin [598 btls produced]</t>
  </si>
  <si>
    <t>Claude Dugat</t>
  </si>
  <si>
    <t>Rolet</t>
  </si>
  <si>
    <t>Château De Mille</t>
  </si>
  <si>
    <t>Chateauneuf du Pape</t>
  </si>
  <si>
    <t>Price €</t>
  </si>
  <si>
    <t>1960'</t>
  </si>
  <si>
    <t>Gruaud Larose</t>
  </si>
  <si>
    <t>Overnoy</t>
  </si>
  <si>
    <t>La Bridane</t>
  </si>
  <si>
    <t>Saransot Dupre</t>
  </si>
  <si>
    <t>Lynch Bages</t>
  </si>
  <si>
    <t xml:space="preserve">Gewurztraminer Cuvée Christine [low level] </t>
  </si>
  <si>
    <t>Canon Fronsac</t>
  </si>
  <si>
    <t>Coutet Magnum</t>
  </si>
  <si>
    <t>Email : info@wineidea.com</t>
  </si>
  <si>
    <t>Pichon Baron</t>
  </si>
  <si>
    <t>Viognier</t>
  </si>
  <si>
    <t>Pavillon Rouge</t>
  </si>
  <si>
    <t>Rully 1er Cru Les Margotés blanc</t>
  </si>
  <si>
    <t>Medoc Cru Bourgeois</t>
  </si>
  <si>
    <t>Domaine de Marie</t>
  </si>
  <si>
    <t>Blanc</t>
  </si>
  <si>
    <t>Macon Sur la Roche</t>
  </si>
  <si>
    <t>Spioenkop</t>
  </si>
  <si>
    <t>Pinotage</t>
  </si>
  <si>
    <t>Riesling</t>
  </si>
  <si>
    <t>Sauvignon blanc</t>
  </si>
  <si>
    <t>South Africa</t>
  </si>
  <si>
    <t>Christian Rouchier</t>
  </si>
  <si>
    <t>Chevreux Bournazel</t>
  </si>
  <si>
    <t>La Parcelle (named La Capella from 2015 vintage, 1000 btls produced)</t>
  </si>
  <si>
    <t>Pommard Chanlin-Haut</t>
  </si>
  <si>
    <t>Volnay 1er Cru Brouillards</t>
  </si>
  <si>
    <t>Bouchard Pere &amp; Fils</t>
  </si>
  <si>
    <t>Bandol Cabassaou</t>
  </si>
  <si>
    <t>Pradeaux</t>
  </si>
  <si>
    <t>Bandol</t>
  </si>
  <si>
    <t>Bergerac</t>
  </si>
  <si>
    <t>Tour des Gendres Gloire de Mon Père</t>
  </si>
  <si>
    <t>blanc</t>
  </si>
  <si>
    <t>Sud Ouest</t>
  </si>
  <si>
    <t>La Tour Canon [mid shoulders - Negoce bottling]</t>
  </si>
  <si>
    <t>Jurancon</t>
  </si>
  <si>
    <t>Jean Geiler</t>
  </si>
  <si>
    <t>Ruffus blanc de blancs</t>
  </si>
  <si>
    <t>Agaisses</t>
  </si>
  <si>
    <t>Belgium</t>
  </si>
  <si>
    <t>Clos Joliette</t>
  </si>
  <si>
    <t>Ex domain</t>
  </si>
  <si>
    <t>Sylvie Esmonin</t>
  </si>
  <si>
    <t>Saint Georges Saint Emilion</t>
  </si>
  <si>
    <t>Monbousquet [low shoulder]</t>
  </si>
  <si>
    <t>Latricières Chambertin Grand Cru</t>
  </si>
  <si>
    <t>sold in lot</t>
  </si>
  <si>
    <t>Ligondras [high shoulder]</t>
  </si>
  <si>
    <t>Martinet [low shoulders]</t>
  </si>
  <si>
    <t>Rouges Queues (Isabelle Vantey)</t>
  </si>
  <si>
    <t>Maranges en Buliet</t>
  </si>
  <si>
    <t>Maranges 1er Cru Clos Roussots</t>
  </si>
  <si>
    <t>Santenay</t>
  </si>
  <si>
    <t>Henri Bourgeois</t>
  </si>
  <si>
    <t>Pouilly Fumé en Travertin</t>
  </si>
  <si>
    <t>Mordoree</t>
  </si>
  <si>
    <t>Puisseguin Saint Emilion</t>
  </si>
  <si>
    <t>Segur de Cabanac</t>
  </si>
  <si>
    <t>Laurets</t>
  </si>
  <si>
    <t>La Violette</t>
  </si>
  <si>
    <t>Boyd Cantenac Very damaged label, mid shoulders</t>
  </si>
  <si>
    <t>Mousseux</t>
  </si>
  <si>
    <t>La Gorce Magnum</t>
  </si>
  <si>
    <t>La Tour Canon Horeau [Negoce bottling]</t>
  </si>
  <si>
    <t>Ardoisières</t>
  </si>
  <si>
    <t>Saint veran Les Crêches</t>
  </si>
  <si>
    <t>Volnay 1er Cru Madeleine</t>
  </si>
  <si>
    <t>Roblet Monnot / Nerthus</t>
  </si>
  <si>
    <t>Giscours [mid shoulders]</t>
  </si>
  <si>
    <t xml:space="preserve">Gevrey Chambertin 1er Cru Clos Saint Jacques </t>
  </si>
  <si>
    <t>Arbois Pupillin vieux savagnin ouillé</t>
  </si>
  <si>
    <t>Arbois Pupillin vin jaune</t>
  </si>
  <si>
    <t>yellow wax</t>
  </si>
  <si>
    <t>Emmanuel Rouget</t>
  </si>
  <si>
    <t>Hautes Cotes de Beaune blanc</t>
  </si>
  <si>
    <t>Cote Rotie Cote Brune</t>
  </si>
  <si>
    <t>Pommard</t>
  </si>
  <si>
    <t>Maurice Protheau</t>
  </si>
  <si>
    <t>negoce La Fayette</t>
  </si>
  <si>
    <t>Marc Sorrel</t>
  </si>
  <si>
    <t xml:space="preserve">Le Rey les Argileuses </t>
  </si>
  <si>
    <t>Le Rey Rocheuses</t>
  </si>
  <si>
    <t>Cotes de Castillon</t>
  </si>
  <si>
    <t>Jean Louis Chave</t>
  </si>
  <si>
    <t>Tour Leognan</t>
  </si>
  <si>
    <t>Tour Leognan blanc</t>
  </si>
  <si>
    <t>Corton Charlemagne Grand Cru</t>
  </si>
  <si>
    <t>Le Mont D'Or [very top shoulder]</t>
  </si>
  <si>
    <t>Ruinart</t>
  </si>
  <si>
    <t>Peby Faugeres [neck]</t>
  </si>
  <si>
    <t>Weinbach</t>
  </si>
  <si>
    <t>Cotes de Blaye</t>
  </si>
  <si>
    <t>Lecheneaut</t>
  </si>
  <si>
    <t>Lagrange à Pomerol [neck]</t>
  </si>
  <si>
    <t>Ducru Beaucaillou [neck]</t>
  </si>
  <si>
    <t>Couvent des Jacobins</t>
  </si>
  <si>
    <t>Givry 1er Cru Servoisine</t>
  </si>
  <si>
    <t>de Villaine</t>
  </si>
  <si>
    <t>Rully 1er Cru les Cloux blanc</t>
  </si>
  <si>
    <t>Philippe Gavignet</t>
  </si>
  <si>
    <t>Champagne Drappier Brut Nature Sans Soufre ajouté</t>
  </si>
  <si>
    <t xml:space="preserve">Chambolle Musigny 1er Cru </t>
  </si>
  <si>
    <t>Laurent Roumier</t>
  </si>
  <si>
    <t>Champagne 1er Cru Millesime</t>
  </si>
  <si>
    <t>Champagne 1er Cru 0.375</t>
  </si>
  <si>
    <t>Clos Vougeot VV</t>
  </si>
  <si>
    <t>Chantegrive</t>
  </si>
  <si>
    <t>Graves</t>
  </si>
  <si>
    <t>Pouilly Fumé</t>
  </si>
  <si>
    <t>Ladoucette</t>
  </si>
  <si>
    <t>Gigondas</t>
  </si>
  <si>
    <t>Rosé</t>
  </si>
  <si>
    <t>Coteaux Bourguignons rouge</t>
  </si>
  <si>
    <t>Veuve Cliquot Ponsardin</t>
  </si>
  <si>
    <t>Cave d'Ingershein</t>
  </si>
  <si>
    <t>Labégorce Zédé [neck slightly damaged label]</t>
  </si>
  <si>
    <t>Dupeyrat Magnum [neck slightly soiled label]</t>
  </si>
  <si>
    <t>Cotes de Bourg</t>
  </si>
  <si>
    <t>Hautes Cotes de Nuits Poirelotte</t>
  </si>
  <si>
    <t>Pontoise Cabarrus Cru Bourgeois</t>
  </si>
  <si>
    <t>Philippe Bouzereau</t>
  </si>
  <si>
    <t>Roblot Marchand</t>
  </si>
  <si>
    <t xml:space="preserve">Chambolle Musigny 1er Cru les Fuees </t>
  </si>
  <si>
    <t xml:space="preserve">Chambolle Musigny 1er Cru les Gruenchers </t>
  </si>
  <si>
    <t xml:space="preserve">Chambolle Musigny Derriere le Four </t>
  </si>
  <si>
    <t xml:space="preserve">Vosne Romanee 1er Cru Les Rouges du Dessus </t>
  </si>
  <si>
    <t xml:space="preserve">Hautes Côtes de Nuits Blanc </t>
  </si>
  <si>
    <t>Savigny les Beaune 1er Cru Les Vergelesses rouge</t>
  </si>
  <si>
    <t>Krug</t>
  </si>
  <si>
    <t>Clos Saint Urbain Rangen de Thann Tokay Pinot Gris Vendange Tardive</t>
  </si>
  <si>
    <t>Zind Humbrecht</t>
  </si>
  <si>
    <t>Christian Clerget</t>
  </si>
  <si>
    <t>Givry 1er Cru Aux Bois Chevaux</t>
  </si>
  <si>
    <t>Margaux Eschenauer [high shoulders]</t>
  </si>
  <si>
    <t>Saint Joseph La Chave [1 btl with 2 Luc]</t>
  </si>
  <si>
    <t>Bourgogne Les Parties blanc</t>
  </si>
  <si>
    <t>Corton Grand Cru</t>
  </si>
  <si>
    <t>Chateau des Jacques</t>
  </si>
  <si>
    <t>Chateauneuf du Pape la Reine des Bois Magnum</t>
  </si>
  <si>
    <t xml:space="preserve">Moulinet </t>
  </si>
  <si>
    <t>Montviel</t>
  </si>
  <si>
    <t>La Rose Figeac</t>
  </si>
  <si>
    <t>Gewurztraminer VT [-2cm]</t>
  </si>
  <si>
    <t>Nuits Saint Georges 1er Cru Pruliers</t>
  </si>
  <si>
    <t>Branaire [mid shoulder]</t>
  </si>
  <si>
    <t>Le Crock [neck-soiled label]</t>
  </si>
  <si>
    <t>Margaux [mid shoulder-downed stopper]</t>
  </si>
  <si>
    <t>Remy Boursot</t>
  </si>
  <si>
    <t>2 btls sold together</t>
  </si>
  <si>
    <t>Côte d'Auxerre Corps de Garde rouge</t>
  </si>
  <si>
    <t>Paul Janin</t>
  </si>
  <si>
    <t>Moulin à Vent Saprolite</t>
  </si>
  <si>
    <t>Simone</t>
  </si>
  <si>
    <t>Palette, Simone Rouge</t>
  </si>
  <si>
    <t>Belle Leone</t>
  </si>
  <si>
    <t>Les Cistes</t>
  </si>
  <si>
    <t>Peyre Rose</t>
  </si>
  <si>
    <t>Robert Gibourg</t>
  </si>
  <si>
    <t>Bonnefond</t>
  </si>
  <si>
    <t>Cote Rotie Colline de Couzou</t>
  </si>
  <si>
    <t>Syrah Vin de Pays</t>
  </si>
  <si>
    <t>Bois de Boursan</t>
  </si>
  <si>
    <t>Jerome Gradassi</t>
  </si>
  <si>
    <t>Thierry Mortet</t>
  </si>
  <si>
    <t>Jaboulet</t>
  </si>
  <si>
    <t>Nuits Saint Georges 1er Cru Boudots</t>
  </si>
  <si>
    <t>Vosne Romanee 1er Cru Beaux Monts</t>
  </si>
  <si>
    <t>Coteaux Bourguignons Blanc</t>
  </si>
  <si>
    <t xml:space="preserve">Melbury bond </t>
  </si>
  <si>
    <t>USA</t>
  </si>
  <si>
    <t>Melbury Bond</t>
  </si>
  <si>
    <t>La Parcelle Connigis [1500 btls produced]</t>
  </si>
  <si>
    <t>La Parcelle La Capella [1200 btls produced]</t>
  </si>
  <si>
    <t>La Parcelle La Capella [950 btls produced]</t>
  </si>
  <si>
    <t>La Parcelle La Capella [750 btls produced]</t>
  </si>
  <si>
    <t>La Parcelle La Capella [1100 btls produced]</t>
  </si>
  <si>
    <t>La Parcelle Connigis [950 btls produced]</t>
  </si>
  <si>
    <t>La Parcelle Connigis [1400 btls produced]</t>
  </si>
  <si>
    <t>Fleur de Boüard</t>
  </si>
  <si>
    <t>Larruau</t>
  </si>
  <si>
    <t>Moulin de la Rose</t>
  </si>
  <si>
    <t xml:space="preserve">Pauillac de Latour  </t>
  </si>
  <si>
    <t>Buisson Charles</t>
  </si>
  <si>
    <t xml:space="preserve">Meursault Tessons </t>
  </si>
  <si>
    <t>Cayron</t>
  </si>
  <si>
    <t>Quintarelli</t>
  </si>
  <si>
    <t>Phelan Segur</t>
  </si>
  <si>
    <t>Carmes Haut Brion</t>
  </si>
  <si>
    <t>La Peyre</t>
  </si>
  <si>
    <t>Chenin</t>
  </si>
  <si>
    <t>Violette (Cabernet Sauvignon + Cabernet Franc)</t>
  </si>
  <si>
    <t>Cabernet Franc</t>
  </si>
  <si>
    <t xml:space="preserve">Monthelie   </t>
  </si>
  <si>
    <t>Beaune du Chateau 1er Cru</t>
  </si>
  <si>
    <t>Beaune du Chateau 1er Cru blanc</t>
  </si>
  <si>
    <t>Beaune 1er Cru Clos de la Mousse</t>
  </si>
  <si>
    <t>La Nerthe</t>
  </si>
  <si>
    <t>sold per 2 btls</t>
  </si>
  <si>
    <t>Poujeaux [neck]</t>
  </si>
  <si>
    <t>Poujeaux [very top shoulder to top shoulder]</t>
  </si>
  <si>
    <t>Domaine Baron de Rotschild [top shoulders]</t>
  </si>
  <si>
    <t>Domaines Edmond de Rothschild Les Granges [neck]</t>
  </si>
  <si>
    <t>Grandis [very top shoulder]</t>
  </si>
  <si>
    <t>Haut Milon [neck]</t>
  </si>
  <si>
    <t>Jean Faure [neck]</t>
  </si>
  <si>
    <t>Macquin St Georges [neck to very top shoulder]</t>
  </si>
  <si>
    <t>Marquis d'Alesme  [neck]</t>
  </si>
  <si>
    <t>Marquis de Sorrant Cap de Haut [neck]</t>
  </si>
  <si>
    <t>Macon Village</t>
  </si>
  <si>
    <t>Saint Veran</t>
  </si>
  <si>
    <t>Grand Veneur</t>
  </si>
  <si>
    <t>Franc Grace-Dieu [neck]</t>
  </si>
  <si>
    <t>Laroze [neck]</t>
  </si>
  <si>
    <t>Yon Figeac [neck]</t>
  </si>
  <si>
    <t>Franc Grace-Dieu [very top shoulder no capsule]</t>
  </si>
  <si>
    <t>Ripeau [neck to very top shoulder]</t>
  </si>
  <si>
    <t>Grand Moine [top shoulder]</t>
  </si>
  <si>
    <t>Grand Moine [high shoulder]</t>
  </si>
  <si>
    <t>Grand Moine [mid shoulder]</t>
  </si>
  <si>
    <t>Lalande [very top shoulder]</t>
  </si>
  <si>
    <t>Clos de Tart</t>
  </si>
  <si>
    <t>Savigny les Beaune Les Bas Liards</t>
  </si>
  <si>
    <t>Hermitage</t>
  </si>
  <si>
    <t>Hermitage blanc</t>
  </si>
  <si>
    <t>Cotes du Jura Savagnin</t>
  </si>
  <si>
    <t>L'Etoile (Chardonnay-Savagnin)</t>
  </si>
  <si>
    <t>Cotes du Jura Pinot Noir</t>
  </si>
  <si>
    <t>Jean Luc Mouillard</t>
  </si>
  <si>
    <t>Clement Pichon  [neck]</t>
  </si>
  <si>
    <t>Du Tertre [high shoulder]</t>
  </si>
  <si>
    <t>Lalande [neck]</t>
  </si>
  <si>
    <t>Malartic Lagraviere [very top shoulder]</t>
  </si>
  <si>
    <t>Puyblanquet Carille [mid shoulder]</t>
  </si>
  <si>
    <t>Roc des Anges</t>
  </si>
  <si>
    <t>Reliefs</t>
  </si>
  <si>
    <t>Carignan 1903</t>
  </si>
  <si>
    <t xml:space="preserve">Mazeyres </t>
  </si>
  <si>
    <t>Bourgogne Cuvee Etienne Camuzet</t>
  </si>
  <si>
    <t>Muret</t>
  </si>
  <si>
    <t>Gour de Chaule</t>
  </si>
  <si>
    <t>Fourmone</t>
  </si>
  <si>
    <t>Vacqueyras "le Poete"</t>
  </si>
  <si>
    <t>Fayolle</t>
  </si>
  <si>
    <t>Crozes Hermitage "Sens"</t>
  </si>
  <si>
    <t>Crozes Hermitage "Clos les Cornirets"</t>
  </si>
  <si>
    <t>Vieux College</t>
  </si>
  <si>
    <t>Chantal Lescure</t>
  </si>
  <si>
    <t>Marsannay "Charme aux Pretres"</t>
  </si>
  <si>
    <t>1950'</t>
  </si>
  <si>
    <t>Bachelet Ramonet</t>
  </si>
  <si>
    <t>Saint Emilion Grand Cru</t>
  </si>
  <si>
    <t>d'Auvenay</t>
  </si>
  <si>
    <t>Auxey Duresses Les Clous</t>
  </si>
  <si>
    <t>Puat [3 btls/pers]</t>
  </si>
  <si>
    <t>Syrah from 1951</t>
  </si>
  <si>
    <t>Coche Dury</t>
  </si>
  <si>
    <t>Pierre Gaillard</t>
  </si>
  <si>
    <t>Crozes Hermitage</t>
  </si>
  <si>
    <t>Saint Joseph Les Pierres</t>
  </si>
  <si>
    <t>Cote Rotie Esprit de Blonde</t>
  </si>
  <si>
    <t>Givry 1er Cru Clos Marole</t>
  </si>
  <si>
    <t>Chablis 1er Cru Forest</t>
  </si>
  <si>
    <t>Givry 1er Cru L'Empreinte</t>
  </si>
  <si>
    <t>Chateauneuf du Pape Marie Beurrier</t>
  </si>
  <si>
    <t>Chateauneuf du Pape Reserve des Celestins</t>
  </si>
  <si>
    <t>Chateauneuf du Pape Beaucastel</t>
  </si>
  <si>
    <t>Chateauneuf du Pape La Nerthe</t>
  </si>
  <si>
    <t>Chateauneuf du Pape Mourre du Tendre</t>
  </si>
  <si>
    <t>Chateauneuf du Pape Cuvée Vigneronne</t>
  </si>
  <si>
    <t>Chateauneuf du Pape  [-1cm]</t>
  </si>
  <si>
    <t xml:space="preserve">Chambolle Musigny les Pas de Chats </t>
  </si>
  <si>
    <t>La Lagune [neck]  écriture sur étiquette</t>
  </si>
  <si>
    <t>Prieure Lichine [neck soiled label]</t>
  </si>
  <si>
    <t>Volnay</t>
  </si>
  <si>
    <t>Deiss</t>
  </si>
  <si>
    <t>1989?</t>
  </si>
  <si>
    <t>Chateau de la Tour</t>
  </si>
  <si>
    <t>Chapoutier</t>
  </si>
  <si>
    <t>Clos Vougeot grand cru</t>
  </si>
  <si>
    <t>1ere cote de Blaye</t>
  </si>
  <si>
    <t>Les Louves [tiop shoulder]</t>
  </si>
  <si>
    <t>Marquis Bressanne [neck]</t>
  </si>
  <si>
    <t>Moulin d'Arvigny [neck]</t>
  </si>
  <si>
    <t xml:space="preserve">Climens </t>
  </si>
  <si>
    <t>Pavie Macquin [neck slightly soiled label]</t>
  </si>
  <si>
    <t>Pichon Comtesse [neck]</t>
  </si>
  <si>
    <t>Trotanoy [damaged label]</t>
  </si>
  <si>
    <t>Chateauneuf du Pape la Reine des Bois  [slightly soiled label]</t>
  </si>
  <si>
    <t>Pierre Olivier Garcia</t>
  </si>
  <si>
    <t>Nuits Saint Georges Les Charmois</t>
  </si>
  <si>
    <t>Nuits Saint Georges Les Grandes Vignes</t>
  </si>
  <si>
    <t>Chardonnay</t>
  </si>
  <si>
    <t>Hermitage Les Dionnieres</t>
  </si>
  <si>
    <t>Domaine des vignes du Maynes</t>
  </si>
  <si>
    <t>Macon Village 20 mois sur lie</t>
  </si>
  <si>
    <t>Macon Cruzille Aragonite</t>
  </si>
  <si>
    <t>Morgon les Charmes</t>
  </si>
  <si>
    <t>Bourgogne rouge les Crays</t>
  </si>
  <si>
    <t>Chambolle Musigny Aux Croix</t>
  </si>
  <si>
    <t>Chambolle Musigny 1er Cru Les Charmes</t>
  </si>
  <si>
    <t>Lavillotte</t>
  </si>
  <si>
    <t>Tavel La Dame Rousse</t>
  </si>
  <si>
    <t>Clos des Fees</t>
  </si>
  <si>
    <t>Les Sorcières</t>
  </si>
  <si>
    <t>Located between Petrus &amp; Trotanoy !</t>
  </si>
  <si>
    <t>1994</t>
  </si>
  <si>
    <t>Pousse d'Or</t>
  </si>
  <si>
    <t>Chateau de Fesles</t>
  </si>
  <si>
    <t>No vintage on bottle</t>
  </si>
  <si>
    <t>Moulin à Vent La Rochelle</t>
  </si>
  <si>
    <t>Du Glana 0.375</t>
  </si>
  <si>
    <t>Moron Garcia</t>
  </si>
  <si>
    <t>Puyblanquet Carille [low shoulder]</t>
  </si>
  <si>
    <t>Puy Blanquet</t>
  </si>
  <si>
    <t>A F Gros</t>
  </si>
  <si>
    <t>Bonnezeaux Les Deux Allées</t>
  </si>
  <si>
    <t>Figeac [neck]</t>
  </si>
  <si>
    <t>Figeac [neck slightly soiled label]</t>
  </si>
  <si>
    <t>Richebourg Grand Cru [1+1 no vintage label sold in lot]</t>
  </si>
  <si>
    <t>Filhot [neck]</t>
  </si>
  <si>
    <t>Hermitage Mure de Larnage   [1+2 no vintage label sold in lot]</t>
  </si>
  <si>
    <t>Chassagne Montrachet blanc</t>
  </si>
  <si>
    <t>Jean Vaudoisey</t>
  </si>
  <si>
    <t>Depreville</t>
  </si>
  <si>
    <t>Billecart Salmon</t>
  </si>
  <si>
    <t>Champagne Brut Reserve</t>
  </si>
  <si>
    <t>Champagne Brut Rose</t>
  </si>
  <si>
    <t>Sancerre La Cote des Monts Damnés</t>
  </si>
  <si>
    <t>Altenberg Riesling  [-5cm]</t>
  </si>
  <si>
    <t>rose</t>
  </si>
  <si>
    <t>Meursault vigne de 1945</t>
  </si>
  <si>
    <t>Matrot</t>
  </si>
  <si>
    <t>Pavillon de Leoville Poyferre</t>
  </si>
  <si>
    <t>Vincent Paris</t>
  </si>
  <si>
    <t>Cornas Granit 60</t>
  </si>
  <si>
    <t>Grand Veneur / Alain Jaume</t>
  </si>
  <si>
    <t>Cotes du Rhone Champauvins</t>
  </si>
  <si>
    <t>Chateauneuf du Pape Miocene</t>
  </si>
  <si>
    <t>Beaujolais Villages Vielles Vignes</t>
  </si>
  <si>
    <t>Jean Claude Lapalu</t>
  </si>
  <si>
    <t>Ruinart L'Exclusive Magnum</t>
  </si>
  <si>
    <t>60'</t>
  </si>
  <si>
    <t>Perrot Minot</t>
  </si>
  <si>
    <t>Sociando Mallet [neck]</t>
  </si>
  <si>
    <t xml:space="preserve">Clos de la Vieille Eglise [neck] </t>
  </si>
  <si>
    <t>Cerons</t>
  </si>
  <si>
    <t>Buzet</t>
  </si>
  <si>
    <t>Larché [very top shoulder]</t>
  </si>
  <si>
    <t>Lieujean [neck]</t>
  </si>
  <si>
    <t>Moulin de la Rose [very top shoulder]</t>
  </si>
  <si>
    <t>Ripeau [top shoulder]</t>
  </si>
  <si>
    <t>Morey Saint Denis 1er Cru La Riotte [-4,5cm]</t>
  </si>
  <si>
    <t>Moulin à Vent Heritage</t>
  </si>
  <si>
    <t>Bryan Deleu</t>
  </si>
  <si>
    <t>Saint Joseph Exorde</t>
  </si>
  <si>
    <t>Saint Emilion Grand Cru Classe</t>
  </si>
  <si>
    <t>Saint Emilion 1er Grand Cru Classe</t>
  </si>
  <si>
    <t>Marquis d'Alesme</t>
  </si>
  <si>
    <t>Georges Roumier</t>
  </si>
  <si>
    <t>Gazin [neck/very top shoulders, soiled label]</t>
  </si>
  <si>
    <t>Santenay blanc</t>
  </si>
  <si>
    <t>Maranges blanc</t>
  </si>
  <si>
    <t>Maranges Vigne Blanche</t>
  </si>
  <si>
    <t xml:space="preserve">Bordeaux  </t>
  </si>
  <si>
    <t>Grand Village blanc</t>
  </si>
  <si>
    <t>oc 12</t>
  </si>
  <si>
    <t>Lucien Jacob</t>
  </si>
  <si>
    <t>Jean Marie Fourrier</t>
  </si>
  <si>
    <t>Champagne Expression 1er Cru</t>
  </si>
  <si>
    <t>Rene Geoffroy</t>
  </si>
  <si>
    <t>Asterolide [mourvedre]</t>
  </si>
  <si>
    <t>Philippe Naddef</t>
  </si>
  <si>
    <t>Gevrey Chambertin 1er Cazetiers</t>
  </si>
  <si>
    <t>Truchetet</t>
  </si>
  <si>
    <t>Hautes Cotes de Nuits La Montagne</t>
  </si>
  <si>
    <t>Puyblanquet Carille [top shoulder]</t>
  </si>
  <si>
    <t>Bourgogne blanc Les Croix Blanches</t>
  </si>
  <si>
    <t>Chambolle Musigny 1er Cru les Amoureuses</t>
  </si>
  <si>
    <t>Chateau Fuissé</t>
  </si>
  <si>
    <t>Cremant de Bourgogne</t>
  </si>
  <si>
    <t>Champagne Cuvée Thibault de Champagne</t>
  </si>
  <si>
    <t>Champagne Cuvee Baccarat blanc de blancs</t>
  </si>
  <si>
    <t>Chopin Gesseaume</t>
  </si>
  <si>
    <t>Tradition Rose</t>
  </si>
  <si>
    <t>Chateau l'Argentier</t>
  </si>
  <si>
    <t>Crozes Hermitage "Les Pontaix"</t>
  </si>
  <si>
    <t>Sommieres [70% Syrah, 20% Carignan, 10% Grenache]</t>
  </si>
  <si>
    <t>Georges Remy</t>
  </si>
  <si>
    <t>Champagne les quatre Terroirs 1er Cru Brut Nature</t>
  </si>
  <si>
    <t>Red or white?</t>
  </si>
  <si>
    <t>Nb of wines</t>
  </si>
  <si>
    <t>REGION</t>
  </si>
  <si>
    <t>Moelleux/sweet</t>
  </si>
  <si>
    <t>Mousseux/Sparkling</t>
  </si>
  <si>
    <t>Aleofane</t>
  </si>
  <si>
    <t xml:space="preserve">Lirac Reine des Bois </t>
  </si>
  <si>
    <t>Lirac Dame Rousse</t>
  </si>
  <si>
    <t>Lambrays</t>
  </si>
  <si>
    <t>Clos des Lambrays Grand Cru</t>
  </si>
  <si>
    <t>Meursault 1er Cru Poruzots</t>
  </si>
  <si>
    <t>Comtes Lafon</t>
  </si>
  <si>
    <t>Macle</t>
  </si>
  <si>
    <t>Vogue</t>
  </si>
  <si>
    <t>Chateau du Moulin à Vent</t>
  </si>
  <si>
    <t>Pouilly Fuissé En Bertilionne</t>
  </si>
  <si>
    <t>Roc des Boutires</t>
  </si>
  <si>
    <t>Magdelaine [very top shoulder]</t>
  </si>
  <si>
    <t>L'Arrosee [very top shoulder]</t>
  </si>
  <si>
    <t>Domaine de l'Eglise [neck]</t>
  </si>
  <si>
    <t>Bonnes Mares Grand Cru  [-2cm slightly damaged label]</t>
  </si>
  <si>
    <t>Bonnes Mares Grand Cru  [-3cm]</t>
  </si>
  <si>
    <t>Bonnes Mares Grand Cru  [-4cm]</t>
  </si>
  <si>
    <t>Bonnes Mares Grand Cru  [-3cm slightly damaged label]</t>
  </si>
  <si>
    <t>Chambolle Musigny 1er Cru Groseilles</t>
  </si>
  <si>
    <t>Chambolle Musigny 1er Cru Feusselottes</t>
  </si>
  <si>
    <t>Domaine de l'Eglise [top shoulder]</t>
  </si>
  <si>
    <t>Chambolle Musigny [-5cm]</t>
  </si>
  <si>
    <t>Bonnes Mares Grand Cru  [-6cm]</t>
  </si>
  <si>
    <t>Chambolle Musigny [-6cm]</t>
  </si>
  <si>
    <t>Chambolle Musigny [-4cm damaged label]</t>
  </si>
  <si>
    <t>sold in lot of 2 btls</t>
  </si>
  <si>
    <t>Champagne Veuve Clicquot Ponsardin Rose</t>
  </si>
  <si>
    <t>Certan Marzelle</t>
  </si>
  <si>
    <t>Vray Croix de Gay</t>
  </si>
  <si>
    <t>Chambolle Musigny [-4.5cm damaged label vintage not readable]</t>
  </si>
  <si>
    <t>Givry 1er Cru Clos du Cellier aux Moines</t>
  </si>
  <si>
    <t>Cotes du Rhone Les Peyrouses</t>
  </si>
  <si>
    <t>Alain Voge</t>
  </si>
  <si>
    <t>Berthelemot</t>
  </si>
  <si>
    <t>Groleau</t>
  </si>
  <si>
    <t>Puligny Montrachet 1er Cru les Pucelles [-2.5cm]</t>
  </si>
  <si>
    <t>Doisy Daene [top shoulders slightly soiled label]</t>
  </si>
  <si>
    <t>Pernaud [very top shoulders]</t>
  </si>
  <si>
    <t>Pere Caboche</t>
  </si>
  <si>
    <t>Puligny Montrachet Pucelles  [-8cm]</t>
  </si>
  <si>
    <t>Nuits Saint Georges 1er cru Les Pruliers  [-2cm sligthly soiled label]</t>
  </si>
  <si>
    <t xml:space="preserve">Nuits Saint Georges 1er Cru les Damodes </t>
  </si>
  <si>
    <t>Macon Rouge Les Bruyères</t>
  </si>
  <si>
    <t xml:space="preserve">Corton Rognet </t>
  </si>
  <si>
    <t>Chambolle Musigny 1er cru Les Fuées  [-0.1cm no vintage +-2,5cm damaged label]</t>
  </si>
  <si>
    <t>Hermitage Cathelin</t>
  </si>
  <si>
    <t>La Lune</t>
  </si>
  <si>
    <t>Sansonniere / Mark Angeli</t>
  </si>
  <si>
    <t>Saint Joseph La Releve</t>
  </si>
  <si>
    <t>Jeanne Gaillard</t>
  </si>
  <si>
    <t>60's</t>
  </si>
  <si>
    <t>Gilbert &amp; Philippe Germain</t>
  </si>
  <si>
    <t>Chateau de Pommard</t>
  </si>
  <si>
    <t>Marc Fouquerand</t>
  </si>
  <si>
    <t>Baron de L Pouilly Fume [-5cm]</t>
  </si>
  <si>
    <t>La Bonnelle [neck]</t>
  </si>
  <si>
    <t>Tuilerie Plaisance [neck]</t>
  </si>
  <si>
    <t>Cheval Brun [neck]</t>
  </si>
  <si>
    <t>Pontet Latour [mid shoulder]</t>
  </si>
  <si>
    <t>Guimberteau [very top shoulder slightly soiled label]</t>
  </si>
  <si>
    <t>du Bousquet [mid shoulder]</t>
  </si>
  <si>
    <t>du Bousquet [high shoulder]</t>
  </si>
  <si>
    <t>du Bousquet [top shoulder]</t>
  </si>
  <si>
    <t>du Bousquet [neck]</t>
  </si>
  <si>
    <t>Clos Labarde [mid shoulder]</t>
  </si>
  <si>
    <t>Clos Labarde [high shoulder]</t>
  </si>
  <si>
    <t>Clos Labarde [top shoulder]</t>
  </si>
  <si>
    <t>Pommard [-2.5cm]</t>
  </si>
  <si>
    <t>Pommard [-1.5cm]</t>
  </si>
  <si>
    <t>Pommard [-1cm]</t>
  </si>
  <si>
    <t>Pommard [-2cm]</t>
  </si>
  <si>
    <t>Volnay 1er Cru Chanlin [-2.5cm]</t>
  </si>
  <si>
    <t xml:space="preserve">Bas Armagnac </t>
  </si>
  <si>
    <t>Lanessan [slightly soiled label]</t>
  </si>
  <si>
    <t>Evangile [neck very damaged label]</t>
  </si>
  <si>
    <t>Champagne Drappier Brut Nature Magnum</t>
  </si>
  <si>
    <t>Champagne Drappier Carte d'Or Magnum</t>
  </si>
  <si>
    <t>Chateau de la grave</t>
  </si>
  <si>
    <t>Brondeau [neck]</t>
  </si>
  <si>
    <t>Canterayne [neck]</t>
  </si>
  <si>
    <t>d'Angludet  [neck]</t>
  </si>
  <si>
    <t>Fillon  [neck to very top shoulder]</t>
  </si>
  <si>
    <t>Lafon  [very top shoulder slightly soiled label]</t>
  </si>
  <si>
    <t>Osiris blanc  [very top shoulder]</t>
  </si>
  <si>
    <t>Taillefer  [neck sligthly soiled label]</t>
  </si>
  <si>
    <t>Turcaud  [neck]</t>
  </si>
  <si>
    <t>Lafon [top shoulder]</t>
  </si>
  <si>
    <t>La Gaffeliere [neck to very top shoulder]</t>
  </si>
  <si>
    <t>Pavie Macquin [very top shoulders negoce bottling soiled label]</t>
  </si>
  <si>
    <t xml:space="preserve">Saint Emilion 1er Cru </t>
  </si>
  <si>
    <t>Pavillon Pourret [high shoulders negoce bottling]</t>
  </si>
  <si>
    <t>Saint Amour</t>
  </si>
  <si>
    <t>Domaine des vignes du Paradis / Pascal Durand</t>
  </si>
  <si>
    <t>Barsac/Sauternes</t>
  </si>
  <si>
    <t>Alain Graillot</t>
  </si>
  <si>
    <t>Jean Charton</t>
  </si>
  <si>
    <t>Regnard</t>
  </si>
  <si>
    <t>Jean Garaudet</t>
  </si>
  <si>
    <t>Jaboulet Vercherre</t>
  </si>
  <si>
    <t>Chateau Malijay</t>
  </si>
  <si>
    <t>Pommard Clos de la Commaraine [-5cm]</t>
  </si>
  <si>
    <t>Pommard Clos de la Commaraine [-7cm]</t>
  </si>
  <si>
    <t>Monthelie [-2cm]</t>
  </si>
  <si>
    <t>Gevrey Chambertin [-2cm]</t>
  </si>
  <si>
    <t>Bourgogne blanc [-1,5cm]</t>
  </si>
  <si>
    <t>Chablis [-2cm]</t>
  </si>
  <si>
    <t>Petit Chablis [-2cm]</t>
  </si>
  <si>
    <t>1ere Cotes de Bordeaux</t>
  </si>
  <si>
    <t>Lafitte Laguens 1ere Cotes de Bordeaux  [very top shoulder]</t>
  </si>
  <si>
    <t>Laffitte  [low shoulder]</t>
  </si>
  <si>
    <t>Dutruch Grand Poujeaux [neck]</t>
  </si>
  <si>
    <t xml:space="preserve"> Haut Medoc</t>
  </si>
  <si>
    <t xml:space="preserve"> Bergerac</t>
  </si>
  <si>
    <t>Fronsac</t>
  </si>
  <si>
    <t>Reysson [top shoulder]</t>
  </si>
  <si>
    <t>Grand Médoc Ferré [neck]</t>
  </si>
  <si>
    <t>Pierbonne [neck]</t>
  </si>
  <si>
    <t>Pechaurieux [neck]</t>
  </si>
  <si>
    <t>Tourenne [neck]</t>
  </si>
  <si>
    <t>Franc Bigaroux [low shoulder]</t>
  </si>
  <si>
    <t>Pavie Decesse [very top shoulder]</t>
  </si>
  <si>
    <t>La Rose Pauillac [top shoulder]</t>
  </si>
  <si>
    <t>Chateauneuf du Pape [-4cm]</t>
  </si>
  <si>
    <t>Cotes du Rhone Les Genevriers [-1cm]</t>
  </si>
  <si>
    <t>Tavel [-2,5cm]</t>
  </si>
  <si>
    <t>Long Depaquit</t>
  </si>
  <si>
    <t>Moelleux/Sweet</t>
  </si>
  <si>
    <t>Chinon</t>
  </si>
  <si>
    <t>Closier Saint Hilaire</t>
  </si>
  <si>
    <t>Emmanuel Brochet</t>
  </si>
  <si>
    <t>Champagne Emmanuel Brochet Haut Meuniers</t>
  </si>
  <si>
    <t>Pierre Yves Colin Morey</t>
  </si>
  <si>
    <t>Raveneau</t>
  </si>
  <si>
    <t>Lamy Caillat</t>
  </si>
  <si>
    <t>Chassagne Montrachet Ancegneires</t>
  </si>
  <si>
    <t>Stephane Bernaudeau</t>
  </si>
  <si>
    <t>Vosne Romanee 1er Cru les Petits Monts</t>
  </si>
  <si>
    <t>La Parcelle [1500 btls produced]</t>
  </si>
  <si>
    <t>La Parcelle La Capella [800 btls produced]</t>
  </si>
  <si>
    <t>Nuits Saint Georges 1er Cru Les Bousselots</t>
  </si>
  <si>
    <t>Nuits Saint Georges 1er Cru Aux Thorey</t>
  </si>
  <si>
    <t>Nuits Saint Georges Aux Saints Juliens</t>
  </si>
  <si>
    <t>Nuits Saint Georges Aux Saints Jacques</t>
  </si>
  <si>
    <t>Hermitage La Chapelle</t>
  </si>
  <si>
    <t>Hautes Cornieres</t>
  </si>
  <si>
    <t>Domaine de la Vialle</t>
  </si>
  <si>
    <t>Patriarche</t>
  </si>
  <si>
    <t>Moillard Grivot</t>
  </si>
  <si>
    <t>Olga Raffault</t>
  </si>
  <si>
    <t>De Roques [top shoulder]</t>
  </si>
  <si>
    <t>De Roques [top shoulder soiled label]</t>
  </si>
  <si>
    <t>Dutruch Grand Poujeaux  [neck to very top shoulder]</t>
  </si>
  <si>
    <t>Fourcas du pre [very top shoulder]</t>
  </si>
  <si>
    <t>Puy Blanquet [top shoulder]</t>
  </si>
  <si>
    <t>Puy Blanquet [mid shoulder]</t>
  </si>
  <si>
    <t>Soudars [neck]</t>
  </si>
  <si>
    <t>Tayac Prestige [low shoulder]</t>
  </si>
  <si>
    <t>Yveline [mid shoulder]</t>
  </si>
  <si>
    <t>Laurent Gauthier</t>
  </si>
  <si>
    <t xml:space="preserve">Grivelet </t>
  </si>
  <si>
    <t>Henry de Boileau</t>
  </si>
  <si>
    <t>Marechal</t>
  </si>
  <si>
    <t>Moillard</t>
  </si>
  <si>
    <t>Clos Vougeot Grand Cru [-10cm]</t>
  </si>
  <si>
    <t>Vosne Romanee [-6cm]</t>
  </si>
  <si>
    <t>Mercurey  [-2,5cm]</t>
  </si>
  <si>
    <t>Pernand Vergelesses les Vergelesses [-5cm]</t>
  </si>
  <si>
    <t>Santenay Comme [-2cm slightly damaged label]</t>
  </si>
  <si>
    <t>Santenay Comme [-2cm]</t>
  </si>
  <si>
    <t>Volnay [-8cm damaged label]</t>
  </si>
  <si>
    <t>Chateauneuf du Pape [-1,5cm soiled label]</t>
  </si>
  <si>
    <t>Saint Prefert</t>
  </si>
  <si>
    <t>Chateauneuf du Pape [-3cm slightly soiled label]</t>
  </si>
  <si>
    <t>Sold in a lot</t>
  </si>
  <si>
    <t>Chinon Les Petites Roches</t>
  </si>
  <si>
    <t>Charles Joguet</t>
  </si>
  <si>
    <t>Chinon Clos de la Dioterie</t>
  </si>
  <si>
    <t>Larue</t>
  </si>
  <si>
    <t>Saint Aubin 1er Cru les Cortons</t>
  </si>
  <si>
    <t>Saint Aubin 1er Cru Sous Roche Dumay</t>
  </si>
  <si>
    <t>Dauvissat</t>
  </si>
  <si>
    <t>Nicolas Faure</t>
  </si>
  <si>
    <t>Boisson Vadot</t>
  </si>
  <si>
    <t>Armand Rousseau</t>
  </si>
  <si>
    <t>Saint Aubin 1er Cru En Remilly</t>
  </si>
  <si>
    <t>Nuits Saint Georges les Herbues</t>
  </si>
  <si>
    <t>Champagne 1er Cru</t>
  </si>
  <si>
    <t>Champagne Emmanuel Brochet Hauts chardonay</t>
  </si>
  <si>
    <t>Saint Aubin</t>
  </si>
  <si>
    <t>Saint Aubin 1er Cru Les Combes</t>
  </si>
  <si>
    <t>Chateauneuf du Pape blanc [-2cm sold in lot]</t>
  </si>
  <si>
    <t>Puligny Montrachet 1er Cru les Pucelles [-5cm]</t>
  </si>
  <si>
    <t>Puligny Montrachet 1er Cru les Pucelles [-6cm]</t>
  </si>
  <si>
    <t>Domaine de l'Eglise [high shoulder]</t>
  </si>
  <si>
    <t>Gruaud Larose [top shoulder]</t>
  </si>
  <si>
    <t>Languedoc Roussillon</t>
  </si>
  <si>
    <t>Chablis</t>
  </si>
  <si>
    <t>Gevrey Chambertin 1er Cru Cherbaudes</t>
  </si>
  <si>
    <t>Gevrey Chambertin 1er Cru Combe aux Moines</t>
  </si>
  <si>
    <t>Morey Saint Denis Clos Solon</t>
  </si>
  <si>
    <t>Fourrier</t>
  </si>
  <si>
    <t>50'</t>
  </si>
  <si>
    <t>Chateau de Meursault</t>
  </si>
  <si>
    <t>Maillard</t>
  </si>
  <si>
    <t>Bruck</t>
  </si>
  <si>
    <t>Juviniere</t>
  </si>
  <si>
    <t>Canon [neck]</t>
  </si>
  <si>
    <t>Cartier [neck]</t>
  </si>
  <si>
    <t>La Dominique [neck to very top shoulder]</t>
  </si>
  <si>
    <t>Beychevelle [neck]</t>
  </si>
  <si>
    <t>Calon [neck]</t>
  </si>
  <si>
    <t>Cantemerle [neck]</t>
  </si>
  <si>
    <t>Cap de Mourlin [neck to very top shoulder]</t>
  </si>
  <si>
    <t>Malescot Saint Exupery [neck]</t>
  </si>
  <si>
    <t>Talbot [neck]</t>
  </si>
  <si>
    <t>Troplong Mondot [neck to very top shoulder]</t>
  </si>
  <si>
    <t>Chambolle Musigny [-4cm]</t>
  </si>
  <si>
    <t>Savigny du domaine [-2cm]</t>
  </si>
  <si>
    <t>Savigny du domaine [-3cm]</t>
  </si>
  <si>
    <t>Chorey les Beaune [-1,5cm]</t>
  </si>
  <si>
    <t>Clos-Vougeot [-3cm slightly damaged label- 1btl no vintage label sold in lot]</t>
  </si>
  <si>
    <t>Bellile Mondotte [very top shoulder damaged label]</t>
  </si>
  <si>
    <t>Bellile Mondotte [Low shoulder damaged label]</t>
  </si>
  <si>
    <t>Total</t>
  </si>
  <si>
    <t>Chablis 1er Cru Fourchaume</t>
  </si>
  <si>
    <t>Chinon [-4cm]</t>
  </si>
  <si>
    <t>Beaune 1er Cru les Champs Pimonts [-1,5cm damaged label sold in lot]</t>
  </si>
  <si>
    <t>Beaune 1er Cru les Champs Pimonts [-1cm to -3cm sligthly damaged label]</t>
  </si>
  <si>
    <t>Bourgogne [-1cm]</t>
  </si>
  <si>
    <t>Vosne Romanee [-4cm]</t>
  </si>
  <si>
    <t>Montus Madiran [neck]</t>
  </si>
  <si>
    <t>Des Maures  [neck]</t>
  </si>
  <si>
    <t>Arnoux Pere &amp; fils</t>
  </si>
  <si>
    <t>Beaune 1er Cru les Cent Vignes</t>
  </si>
  <si>
    <t>Beaune 1er Cru les Teurons blanc</t>
  </si>
  <si>
    <t>Martinho</t>
  </si>
  <si>
    <t>Grands Sillons Gabachot [neck]</t>
  </si>
  <si>
    <t>Vouvray Le Haut Lieu</t>
  </si>
  <si>
    <t>Mouton Rothschild [fallen cork]</t>
  </si>
  <si>
    <t xml:space="preserve">Grand Village  </t>
  </si>
  <si>
    <t>Germany</t>
  </si>
  <si>
    <t>Zeltinger Himmelreich Riesling Auslese</t>
  </si>
  <si>
    <t>Selbach Oster</t>
  </si>
  <si>
    <t>De Sales</t>
  </si>
  <si>
    <t>Foreau</t>
  </si>
  <si>
    <t>Vouvray Goutte d'Or</t>
  </si>
  <si>
    <t>Vouvray Goutte d'Or [slightly damaged label]</t>
  </si>
  <si>
    <t>Sancerre Grande Reserve</t>
  </si>
  <si>
    <t>Clos Vougeot Grand Cru</t>
  </si>
  <si>
    <t>Vosne Romanee 1er Cru aux Brulees</t>
  </si>
  <si>
    <t>Magnum</t>
  </si>
  <si>
    <t>Ex Vat</t>
  </si>
  <si>
    <t>Vat Incl</t>
  </si>
  <si>
    <t>Meursault 1er Cru Genevrieres</t>
  </si>
  <si>
    <t>Tour des Gendres cuvée Conti blanc</t>
  </si>
  <si>
    <t>Virgule Marsanne-Roussane blanc</t>
  </si>
  <si>
    <t>IGP Collines Rhodaniennes Coquet viognier blanc</t>
  </si>
  <si>
    <t>Hermitage Mure de Larnage blanc [1+1 no vintage label sold in lot]</t>
  </si>
  <si>
    <t>Argile rouge</t>
  </si>
  <si>
    <t>Les Onglés blanc</t>
  </si>
  <si>
    <t>Les Terres Blanches blanc</t>
  </si>
  <si>
    <t>Tradition blanc</t>
  </si>
  <si>
    <t>Tradition rouge</t>
  </si>
  <si>
    <t>Persia blanc</t>
  </si>
  <si>
    <t>Persia [90% Syrah - 10% Mourvedre]</t>
  </si>
  <si>
    <t>Durand Perron</t>
  </si>
  <si>
    <t>Clos Raphael</t>
  </si>
  <si>
    <t>Syrah</t>
  </si>
  <si>
    <t>Pinot Noir</t>
  </si>
  <si>
    <t>Leroy</t>
  </si>
  <si>
    <t>Chablis 1er Cru Butteaux</t>
  </si>
  <si>
    <t>Romanee Saint Vivant</t>
  </si>
  <si>
    <t>Domaine de la Romanee Conti</t>
  </si>
  <si>
    <t>La Gorce cuvee Pretexte</t>
  </si>
  <si>
    <t>Lafite Rothschild</t>
  </si>
  <si>
    <t>Haut Brion</t>
  </si>
  <si>
    <t>Cotes du Rhone Village Inopia</t>
  </si>
  <si>
    <t>Chateauneuf du Pape Omnia</t>
  </si>
  <si>
    <t>La Remise</t>
  </si>
  <si>
    <t>Tavel La Plume du Peintre</t>
  </si>
  <si>
    <t>Fonroque</t>
  </si>
  <si>
    <t>Cos d'Estournel</t>
  </si>
  <si>
    <t>Cos d'Estournel 6l</t>
  </si>
  <si>
    <t>Morey Saint Denis 1er Cru Clos de la Bussiere</t>
  </si>
  <si>
    <t>Hautes cotes de Beaune [-4cm]</t>
  </si>
  <si>
    <t>Domaine de Marie Blanc</t>
  </si>
  <si>
    <t>Corton Clos Rognet Grand Cru</t>
  </si>
  <si>
    <t>Bourgogne Aligote</t>
  </si>
  <si>
    <t>Palmer Magnum [top shoulder]</t>
  </si>
  <si>
    <t>Gewurztraminer VT 0.5l</t>
  </si>
  <si>
    <t>Syrah Rocca IGP [future appellation Vitis Vienna]</t>
  </si>
  <si>
    <t>Bourgogne Aligote Bouzeron</t>
  </si>
  <si>
    <t>Bourgogne blanc les Clous Aimé</t>
  </si>
  <si>
    <t>Rully Les Saint Jacques blanc</t>
  </si>
  <si>
    <t>Rully 1er Cru Gresigny blanc</t>
  </si>
  <si>
    <t>Petit Domaine Dole</t>
  </si>
  <si>
    <t>Jacques Carillon</t>
  </si>
  <si>
    <t>Saint Joseph Gabriel</t>
  </si>
  <si>
    <t>Nans Perrier</t>
  </si>
  <si>
    <t>Saint Joseph Colonjon</t>
  </si>
  <si>
    <t>Beychevelle [top shoulder]</t>
  </si>
  <si>
    <t>Beychevelle [high shoulder]</t>
  </si>
  <si>
    <t>Cote Mauvezin Badotte [very top shoulder]</t>
  </si>
  <si>
    <t>Gloria [very top shoulder]</t>
  </si>
  <si>
    <t>Haut bailly [neck]</t>
  </si>
  <si>
    <t>Houissant [top shoulder]</t>
  </si>
  <si>
    <t>Olivier [-5/7cm]</t>
  </si>
  <si>
    <t>Phelan Segur [very top shoulder]</t>
  </si>
  <si>
    <t>Rauzan Gassies [very top shoulder]</t>
  </si>
  <si>
    <t>Siaurac [very top shoulder slightly soiled label]</t>
  </si>
  <si>
    <t>Duhart Milon Rothchild [very top shoulder]</t>
  </si>
  <si>
    <t>Duhart Milon Rothchild [top shoulder]</t>
  </si>
  <si>
    <t>Pierre &amp; Yves Soulez / Chateau de Chamboureau</t>
  </si>
  <si>
    <t>Savennière Roche aux Moines Les Blanchards blanc [-2cm]</t>
  </si>
  <si>
    <t>Beaune les Mariages</t>
  </si>
  <si>
    <t>Laurent Mouton</t>
  </si>
  <si>
    <t>Givry</t>
  </si>
  <si>
    <t>Givry Excellence blanc</t>
  </si>
  <si>
    <t>Duhart Milon Rotschild [very top shoulders slightly damaged label]</t>
  </si>
  <si>
    <t>Duhart Milon Rotschild [high shoulders]</t>
  </si>
  <si>
    <t>Gloria [very top shoulders damaged capsule]</t>
  </si>
  <si>
    <t>Houissant [very top shoulder]</t>
  </si>
  <si>
    <t>Houissant [high shoulder]</t>
  </si>
  <si>
    <t>Lescure [neck]</t>
  </si>
  <si>
    <t>Phelan Segur [high shoulder]</t>
  </si>
  <si>
    <t>Phelan Segur [top shoulder]</t>
  </si>
  <si>
    <t>Pontet Canet [very top shoulders slightly soiled label]</t>
  </si>
  <si>
    <t>Rauzan Gassies [high shoulder slightly damaged label]</t>
  </si>
  <si>
    <t>Aloxe Corton [2-cm]</t>
  </si>
  <si>
    <t>Ausone [neck]</t>
  </si>
  <si>
    <t>Bonnet [mid shoulder]</t>
  </si>
  <si>
    <t>Cahors</t>
  </si>
  <si>
    <t>Croix de Gay [high shoulder]</t>
  </si>
  <si>
    <t>Domaine de Chevalier [neck]</t>
  </si>
  <si>
    <t>Graves de Blanquet [top shoulder]</t>
  </si>
  <si>
    <t>Domaine du Gaudou [high shoulder]</t>
  </si>
  <si>
    <t>Leoville Las Cases  [neck damaged label]</t>
  </si>
  <si>
    <t>Pavie [neck slightly soiled label]</t>
  </si>
  <si>
    <t>Plagnac [very top shoulders]</t>
  </si>
  <si>
    <t>de Montille</t>
  </si>
  <si>
    <t>Pommard Pezerolles  [-0,5cm]</t>
  </si>
  <si>
    <t>Trotanoy [very top shoulder]</t>
  </si>
  <si>
    <t>Beychevelle [very top shoulders slightly soiled label]</t>
  </si>
  <si>
    <t>Fonroque [neck very top shoulder]</t>
  </si>
  <si>
    <t xml:space="preserve">Coulee de Serrant </t>
  </si>
  <si>
    <t>Kirwan [very top shoulder no capsule]</t>
  </si>
  <si>
    <t>Kirwan [high shoulder no capsule]</t>
  </si>
  <si>
    <t>Laville Haut Brion blanc [neck very damaged label]</t>
  </si>
  <si>
    <t>Chateauneuf du Pape La Bernardine Grande Cuvee n° 179 blanc [-2cm]</t>
  </si>
  <si>
    <t>Champagne Krug Brut Vintage [slightly damaged label]</t>
  </si>
  <si>
    <t>Carbonnieux blanc</t>
  </si>
  <si>
    <t>Couhins Lurton blanc</t>
  </si>
  <si>
    <t>Hermitage Mure de Larnage  [-0,5cm]</t>
  </si>
  <si>
    <t>Chant d'Eole</t>
  </si>
  <si>
    <t>Chant d'Eole brut blanc de blancs</t>
  </si>
  <si>
    <t>Dureuil Janthial</t>
  </si>
  <si>
    <t>Rully Rouge</t>
  </si>
  <si>
    <t>Cathiard</t>
  </si>
  <si>
    <t>Chambolle Musigny Clos de l'Orme</t>
  </si>
  <si>
    <t>Côte d'Auxerre La Ronce</t>
  </si>
  <si>
    <t>Louis Claude Desvignes</t>
  </si>
  <si>
    <t>Morgon Javernieres les Impenitents</t>
  </si>
  <si>
    <t>Crozes Hermitage La Guiraude</t>
  </si>
  <si>
    <t>Champagne Solera [1997-2016 -50% Chardonnay - 50% Pinot Noir]</t>
  </si>
  <si>
    <t>Monthelie 1er Cru les Duresses</t>
  </si>
  <si>
    <t>Jean Tardy</t>
  </si>
  <si>
    <t>Clos Vougeot Grand Maupertuis Grand Cru</t>
  </si>
  <si>
    <t>Batard Montrachet Grand Cru</t>
  </si>
  <si>
    <t>Thomas Morey</t>
  </si>
  <si>
    <t>Sarget de Gruaud Larose</t>
  </si>
  <si>
    <t>Calon Segur [mid shoulders]</t>
  </si>
  <si>
    <t>Amethyste</t>
  </si>
  <si>
    <t xml:space="preserve">Domaine de Marie Rosé </t>
  </si>
  <si>
    <t>Domaine de Marie Rouge</t>
  </si>
  <si>
    <t>Switzerland</t>
  </si>
  <si>
    <t>BOURGOGNE</t>
  </si>
  <si>
    <t>BORDEAUX</t>
  </si>
  <si>
    <t>RHONE</t>
  </si>
  <si>
    <t>Château / Domaine</t>
  </si>
  <si>
    <t>OTHER APPELLATIONS</t>
  </si>
  <si>
    <t>CHAMPAGNE</t>
  </si>
  <si>
    <t>Cotes de Francs</t>
  </si>
  <si>
    <t>Premières Cotes de Bordeaux</t>
  </si>
  <si>
    <t>Rigal Cuvee Merlot fût de chêne</t>
  </si>
  <si>
    <t>Chevalier Montrachet Grand Cru</t>
  </si>
  <si>
    <t>Chateauneuf du Pape la Reine des Bois [-1cm slightly soiled label]</t>
  </si>
  <si>
    <t>Chateauneuf du Pape Reserve</t>
  </si>
  <si>
    <t>Pegau</t>
  </si>
  <si>
    <t>Cote de Nuits villages Aux Clous Virey</t>
  </si>
  <si>
    <t>Cote de Nuits villages Bonnemaines</t>
  </si>
  <si>
    <t>Cote de Nuits villages Croix Violettes</t>
  </si>
  <si>
    <t>Marc Morey</t>
  </si>
  <si>
    <t>Cote de Nuits Villages La Combe Assole</t>
  </si>
  <si>
    <t>Richard Angonin</t>
  </si>
  <si>
    <t>Givry 1er Cru Pied du Clou</t>
  </si>
  <si>
    <t>Lirac Reine des Bois [-2cm]</t>
  </si>
  <si>
    <t>Bel Air</t>
  </si>
  <si>
    <t>Pouilly Fuissé Pentacrine</t>
  </si>
  <si>
    <t>Lemoine / Mounir Saouma</t>
  </si>
  <si>
    <t>Nuits Saint Georges 1er Cru Aux Argillas</t>
  </si>
  <si>
    <t>Bourgogne Les Maladieres rouge</t>
  </si>
  <si>
    <t>Meursault 1er Cru Goutte d'Or</t>
  </si>
  <si>
    <t>Charmes Chambertin Grand Cru</t>
  </si>
  <si>
    <t>Dugat Py</t>
  </si>
  <si>
    <t>Dujac</t>
  </si>
  <si>
    <t>Chorey les Beaune les Confrelins blanc</t>
  </si>
  <si>
    <t>Dujac Fils &amp; Père</t>
  </si>
  <si>
    <t>Clos de la Roche</t>
  </si>
  <si>
    <t>Morey Saint Denis 1er Cru</t>
  </si>
  <si>
    <t>Mercurey Les Montots</t>
  </si>
  <si>
    <t>Meursault La Rencontre Blanc</t>
  </si>
  <si>
    <t>Bernard Bonin</t>
  </si>
  <si>
    <t>Meursault 1er Cru Charmes Dessus Blanc</t>
  </si>
  <si>
    <t>Meursault Cromin  Blanc</t>
  </si>
  <si>
    <t>Meursault les Tillets Blanc</t>
  </si>
  <si>
    <t>Meursault Vielles Vignes Blanc</t>
  </si>
  <si>
    <t>Cocquard Loison Fleurot</t>
  </si>
  <si>
    <t xml:space="preserve">Morey St Denis </t>
  </si>
  <si>
    <t>Meursault 1er Cru Perrieres Blanc</t>
  </si>
  <si>
    <t>Henri Germain</t>
  </si>
  <si>
    <t>Bienvenue Batard Montrachet Blanc</t>
  </si>
  <si>
    <t>JC Bachelet</t>
  </si>
  <si>
    <t>Bourgogne Aganippe Blanc</t>
  </si>
  <si>
    <t>Les Horees</t>
  </si>
  <si>
    <t>Meursault Genevrieres [-4cm damaged label] Blanc</t>
  </si>
  <si>
    <t>Morey Genelot</t>
  </si>
  <si>
    <t>1973?</t>
  </si>
  <si>
    <t>Meursault Perrieres [-5cm damaged label no vintage] Blanc</t>
  </si>
  <si>
    <t>Liqueur de Citron</t>
  </si>
  <si>
    <t>Roulot</t>
  </si>
  <si>
    <t>Liqueur</t>
  </si>
  <si>
    <t xml:space="preserve">Ruchottes Chambertin Clos des Ruchottes </t>
  </si>
  <si>
    <t xml:space="preserve">Champagne Les Nogers </t>
  </si>
  <si>
    <t>Dhondt Grellet</t>
  </si>
  <si>
    <t>La Miotee Blanc</t>
  </si>
  <si>
    <t>Morgane Turlier</t>
  </si>
  <si>
    <t>Pangea Blanc</t>
  </si>
  <si>
    <t>Sablas</t>
  </si>
  <si>
    <t xml:space="preserve">Cotes du Rhone Blanc    </t>
  </si>
  <si>
    <t>Cotes du Rhône blanc (Viognier)</t>
  </si>
  <si>
    <t>Cotes du Rhône Hurlu Syrah</t>
  </si>
  <si>
    <t>Cotes du Rhone Rouge</t>
  </si>
  <si>
    <t>Lirac Reine des Bois blanc</t>
  </si>
  <si>
    <t>Condrieu</t>
  </si>
  <si>
    <t>Thomas Collardot</t>
  </si>
  <si>
    <t>Coteaux Bourguignons le Pierrot Rouge</t>
  </si>
  <si>
    <t>Champagne/mousseux</t>
  </si>
  <si>
    <t>Bourgueil Vielles Vignes</t>
  </si>
  <si>
    <t>Vernellerie</t>
  </si>
  <si>
    <t>Duhart Milon Rothschild [very top shoulders]</t>
  </si>
  <si>
    <t>Saint Amour En Paradis</t>
  </si>
  <si>
    <t>Chablis Grand Cru Les Clos</t>
  </si>
  <si>
    <t>Lancelot Pienne</t>
  </si>
  <si>
    <t>Champagne Table Ronde Blanc de Blancs</t>
  </si>
  <si>
    <t>Philippe Fourrier</t>
  </si>
  <si>
    <t>Grand Mayne [neck slightly damaged label]</t>
  </si>
  <si>
    <t>Leoville Las Cases [soiled label]</t>
  </si>
  <si>
    <t>Antoine Lienhardt</t>
  </si>
  <si>
    <t>Jean Foillard</t>
  </si>
  <si>
    <t>Morgon</t>
  </si>
  <si>
    <t>Morgon Cote de Py</t>
  </si>
  <si>
    <t>Fleurie</t>
  </si>
  <si>
    <t>Champagne Primitif</t>
  </si>
  <si>
    <t>Pierre Deville</t>
  </si>
  <si>
    <t>Connigis</t>
  </si>
  <si>
    <t>L'Etoile Chardonnay</t>
  </si>
  <si>
    <t>Huguenot</t>
  </si>
  <si>
    <t>Graham's</t>
  </si>
  <si>
    <t>Port Crusted Quinta dos Malvedos</t>
  </si>
  <si>
    <t>Branaire Ducru negoce [very top shoulders]</t>
  </si>
  <si>
    <t>Branaire Ducru  negoce [top shoulders]</t>
  </si>
  <si>
    <t>Branaire Ducru  negoce [high shoulders]</t>
  </si>
  <si>
    <t>Ponty</t>
  </si>
  <si>
    <t>Clarke Magnum [neck]</t>
  </si>
  <si>
    <t>Montlabert negoce Barriere [top shoulders]</t>
  </si>
  <si>
    <t>Cote de Nuits Villages aux Vignottes</t>
  </si>
  <si>
    <t>Cote de Nuits Villages les Essards</t>
  </si>
  <si>
    <t>Domaine Leflaive</t>
  </si>
  <si>
    <t>Chablis Grand Cru Hommage à Louis</t>
  </si>
  <si>
    <t>Labegorce Zede</t>
  </si>
  <si>
    <t>Fixin Champs des Charmes</t>
  </si>
  <si>
    <t>Morey Saint Denis 1er Cru Monts Luisants Blanc</t>
  </si>
  <si>
    <t>Fruitriere Vinicole d'Arbois</t>
  </si>
  <si>
    <t>Pierre Richard</t>
  </si>
  <si>
    <t>Domaine de Thalabert Croze Hermitage</t>
  </si>
  <si>
    <t>Chablis 1er Cru Montee de Tonnerre</t>
  </si>
  <si>
    <t>Capmartin</t>
  </si>
  <si>
    <t>Madiran l'Instant [100% tannat]</t>
  </si>
  <si>
    <t>Madiran Cuvee du Couvent [100% tannat]</t>
  </si>
  <si>
    <t>Moulin Riche Magnum</t>
  </si>
  <si>
    <t>La Chapelle</t>
  </si>
  <si>
    <t>Beaune Longbois blanc</t>
  </si>
  <si>
    <t>Meursault les Tillets blanc</t>
  </si>
  <si>
    <t>Pommard Les Noizons</t>
  </si>
  <si>
    <t>Puligny Montrachet 1er Cru Folatières blanc</t>
  </si>
  <si>
    <t>Puligny Montrachet les Enseigneres blanc</t>
  </si>
  <si>
    <t>Puligny Montrachet les Nosroyes blanc</t>
  </si>
  <si>
    <t>Puligny Montrachet 1er Cru Les Perrières blanc</t>
  </si>
  <si>
    <t>Puligny Montrachet 1er Cru Les Champ Canet blanc</t>
  </si>
  <si>
    <t>Puligny Montrachet blanc</t>
  </si>
  <si>
    <t>Corton Charlemagne Grand Cru blanc</t>
  </si>
  <si>
    <t>Meursault les Narvaux blanc</t>
  </si>
  <si>
    <t>Chateauneuf du Pape Plume du Peintre</t>
  </si>
  <si>
    <t>Saint Joseph Luc</t>
  </si>
  <si>
    <t>Vieux Chateau Certan [Neck / very top shoulders]</t>
  </si>
  <si>
    <t>Vieux Chateau Certan [high shoulders]</t>
  </si>
  <si>
    <t>Berthoumieu</t>
  </si>
  <si>
    <t>Mardiran Charles de Batz</t>
  </si>
  <si>
    <t>Madiran Aulet</t>
  </si>
  <si>
    <t>Bertinerie blanc [100% Sauvignon]</t>
  </si>
  <si>
    <t>Haut Bertinerie [100% Sauvignon]</t>
  </si>
  <si>
    <t>Cote de Blaye</t>
  </si>
  <si>
    <t>Morey Saint Denis blanc</t>
  </si>
  <si>
    <t>Les Galets blanc</t>
  </si>
  <si>
    <t>Le Puy cuvee Barthelemy</t>
  </si>
  <si>
    <t>La Parcelle [1500 btls produced Pinot Meunier &amp; Chardonnay]</t>
  </si>
  <si>
    <t>Meursault les Rougeots blanc</t>
  </si>
  <si>
    <t>Hautes Cotes de Nuits Clos Saint Philibert blanc</t>
  </si>
  <si>
    <t>du Cauze [neck]</t>
  </si>
  <si>
    <t xml:space="preserve">Domaine de l'Hermitage </t>
  </si>
  <si>
    <t>Laroze [very top shoulder]</t>
  </si>
  <si>
    <t>Notton  [very top shoulder]</t>
  </si>
  <si>
    <t>Bandol  [neck to very top shoulders]</t>
  </si>
  <si>
    <t>Andresen</t>
  </si>
  <si>
    <t>Five Crowns</t>
  </si>
  <si>
    <t>Rocha's</t>
  </si>
  <si>
    <t>Notton [neck]</t>
  </si>
  <si>
    <t>Chassagne Montrachet 1er Cru Dents de Chien blanc</t>
  </si>
  <si>
    <t>Puligny Montrachet 1er Cru La Truffiere blanc</t>
  </si>
  <si>
    <t>Vosne Romanee [-3cm]</t>
  </si>
  <si>
    <t>Pommard [-3cm]</t>
  </si>
  <si>
    <t>Port Tawny</t>
  </si>
  <si>
    <t xml:space="preserve">Port Tawny </t>
  </si>
  <si>
    <t>Port Old Tawny</t>
  </si>
  <si>
    <t>Grand Barrail Lamarzelle Figeac [very top shoulder]</t>
  </si>
  <si>
    <t>Grand Barrail Lamarzelle Figeac [top shoulder]</t>
  </si>
  <si>
    <t>Grand Barrail Lamarzelle Figeac [high shoulder]</t>
  </si>
  <si>
    <t>Grand Barrail Lamarzelle Figeac [neck to very top shoulder]</t>
  </si>
  <si>
    <t>Chorey les Beaune rouge</t>
  </si>
  <si>
    <t>Savigny les Beaune rouge</t>
  </si>
  <si>
    <t>Grand Barrail Lamarzelle Figeac [neck to very top shoulders]</t>
  </si>
  <si>
    <t>Clos des Cistes</t>
  </si>
  <si>
    <t>Banyuls Rimage</t>
  </si>
  <si>
    <t>Marlène n°3</t>
  </si>
  <si>
    <t xml:space="preserve">Grand Cru Florimont </t>
  </si>
  <si>
    <t xml:space="preserve">Grand Cru Sommerberg </t>
  </si>
  <si>
    <t>Clos Windsbuhl Pinot Gris [-0,5cm]</t>
  </si>
  <si>
    <t>Marie Liesse</t>
  </si>
  <si>
    <t>La Truffière</t>
  </si>
  <si>
    <t>Calon Segur [neck]</t>
  </si>
  <si>
    <t>Montus</t>
  </si>
  <si>
    <t>Chateau le Cedre</t>
  </si>
  <si>
    <t>Le Cedre Cahors</t>
  </si>
  <si>
    <t>Bastides d'Alquier</t>
  </si>
  <si>
    <t>Bessane</t>
  </si>
  <si>
    <t>Matthieu Barret</t>
  </si>
  <si>
    <t>Cornas Brise Cailloux</t>
  </si>
  <si>
    <t>Denis Bachelet</t>
  </si>
  <si>
    <t>Cote de Nuits Villages [probably climat Creole -2cm]</t>
  </si>
  <si>
    <t>Cote de Nuits Villages</t>
  </si>
  <si>
    <t>Rully 1er Cru Gresigny Vielles Vignes blanc</t>
  </si>
  <si>
    <t>Rully 1er Cru Meix Cadot blanc</t>
  </si>
  <si>
    <t>Hautes Cotes de Nuits rouge</t>
  </si>
  <si>
    <t>Chassagne Montrachet 1er Cru Caillerets blanc</t>
  </si>
  <si>
    <t>Philippe le Hardy</t>
  </si>
  <si>
    <t>Verret</t>
  </si>
  <si>
    <t>Duroche</t>
  </si>
  <si>
    <t>Chambertin Grand Cru</t>
  </si>
  <si>
    <t>Robert Jacob</t>
  </si>
  <si>
    <t>de Sales [very top shoulder]</t>
  </si>
  <si>
    <t>Savigny-les-Beaune Premier Cru Les Peuillets [-3cm]</t>
  </si>
  <si>
    <t>Savigny-les-Beaune Premier Cru Les Peuillets [-5cm]</t>
  </si>
  <si>
    <t>Haut Cloquet [very top shoulder]</t>
  </si>
  <si>
    <t>Chablis 1er cru [-2,5cm]</t>
  </si>
  <si>
    <t>Bardins [very top shoulder]</t>
  </si>
  <si>
    <t>Renaud</t>
  </si>
  <si>
    <t>Blanc de blancs de Pouilly sur Loire [-2cm]</t>
  </si>
  <si>
    <t>L'Etoile de Bergey [neck]</t>
  </si>
  <si>
    <t>Tifayne [neck]</t>
  </si>
  <si>
    <t>Cotes du Castillon</t>
  </si>
  <si>
    <t>Gevrey Chambertin [-1cm]</t>
  </si>
  <si>
    <t>Gigondas [-3 to -5cm]</t>
  </si>
  <si>
    <t>Faugeres</t>
  </si>
  <si>
    <t>Saint Romain blanc</t>
  </si>
  <si>
    <t>M Daniel</t>
  </si>
  <si>
    <t>Vin de Paille [-1,5cm] 0.375</t>
  </si>
  <si>
    <t>La Gorce 0.375</t>
  </si>
  <si>
    <t>Puligny Montrachet Les Reuchaux</t>
  </si>
  <si>
    <t>Renaud Boyer</t>
  </si>
  <si>
    <t>Bourgogne blanc Riaux</t>
  </si>
  <si>
    <t>Clos de la Roche Grand Cru</t>
  </si>
  <si>
    <t>Les Rouliers</t>
  </si>
  <si>
    <t>Richard Leroy</t>
  </si>
  <si>
    <t>Noels de Montbenault</t>
  </si>
  <si>
    <t>Trelus</t>
  </si>
  <si>
    <t>Trelus rouge</t>
  </si>
  <si>
    <t>Amarone Superiore</t>
  </si>
  <si>
    <t>Amarone Superiore [damaged label]</t>
  </si>
  <si>
    <t>Whiskey J&amp;B 15Y</t>
  </si>
  <si>
    <t>J&amp;B</t>
  </si>
  <si>
    <t>Puligny Montrachet 1er cru Folatieres blanc</t>
  </si>
  <si>
    <t>Ladoix Vielles Vignes</t>
  </si>
  <si>
    <t>Ladoix 1er Cru les Grechons blanc</t>
  </si>
  <si>
    <t>Savigny les Beaune 1er Cru Les Vergelesses blanc</t>
  </si>
  <si>
    <t>Du Glana</t>
  </si>
  <si>
    <t>Savigny les Beaune 1er Cru Les Peuillets rouge</t>
  </si>
  <si>
    <t>Savigny les beaune 1°cru Hauts Jarrons rouge</t>
  </si>
  <si>
    <t>Jean Pierre Maldant</t>
  </si>
  <si>
    <t>Aloxe Corton 1er Cru les Marechaudes</t>
  </si>
  <si>
    <t>Aloxe Corton 1er cru Les Valozières [-4cm to -5cm]</t>
  </si>
  <si>
    <t>Roland Vigot</t>
  </si>
  <si>
    <t>Pagus de Lagrange</t>
  </si>
  <si>
    <t>Madame de Beaucaillou</t>
  </si>
  <si>
    <t>Haut Bages Liberal</t>
  </si>
  <si>
    <t xml:space="preserve">Le Crock  </t>
  </si>
  <si>
    <t>Cheval Blanc [very top shoulder]</t>
  </si>
  <si>
    <t>Gruaud Larose [neck]</t>
  </si>
  <si>
    <t>Grand Parc [neck]</t>
  </si>
  <si>
    <t>Larmande [neck slightly damaged label]</t>
  </si>
  <si>
    <t>Clément V [neck slightly damaged label]</t>
  </si>
  <si>
    <t>Chantegrive [neck]</t>
  </si>
  <si>
    <t>Ferbos [neck slightly damaged label]</t>
  </si>
  <si>
    <t>Dalem [neck]</t>
  </si>
  <si>
    <t>Junayme [top shoulders]</t>
  </si>
  <si>
    <t>Tour du Haut Moullin [very top shoulders]</t>
  </si>
  <si>
    <t>Office des grands vins</t>
  </si>
  <si>
    <t>Chassagne Montrachet  [-1 to -2cm]</t>
  </si>
  <si>
    <t>Tardy &amp; Fils</t>
  </si>
  <si>
    <t>Maurice Prieur</t>
  </si>
  <si>
    <t>Montbazillac</t>
  </si>
  <si>
    <t>Geisweiller</t>
  </si>
  <si>
    <t>Lelerc</t>
  </si>
  <si>
    <t>Moingeon</t>
  </si>
  <si>
    <t>Pierre Lamotte</t>
  </si>
  <si>
    <t>Vosne Romanée 1er cru Les Chaumes [-1cm]</t>
  </si>
  <si>
    <t>Fontvieille  [-8cm]</t>
  </si>
  <si>
    <t>Baron de Brane [neck]</t>
  </si>
  <si>
    <t>Cruzeau [neck]</t>
  </si>
  <si>
    <t>Cruzeau [neck damaged label]</t>
  </si>
  <si>
    <t>Durand Laplagne [neck slightly soiled label]</t>
  </si>
  <si>
    <t>Grand Mayne [neck damaged label]</t>
  </si>
  <si>
    <t>Lascombes [neck soiled label]</t>
  </si>
  <si>
    <t>Reserve de Leoville Barton [neck]</t>
  </si>
  <si>
    <t>Tour du Haut Moulin [neck slightly soiled label]</t>
  </si>
  <si>
    <t>Petit Village [neck damaged label]</t>
  </si>
  <si>
    <t>Cordeillan Bages [neck damaged label]</t>
  </si>
  <si>
    <t>Guy Breton</t>
  </si>
  <si>
    <t>Morgon Vielles Vignes</t>
  </si>
  <si>
    <t xml:space="preserve">La Lagune [very top shoulders] </t>
  </si>
  <si>
    <t>Nuits Saint Georges [-4cm]</t>
  </si>
  <si>
    <t>Armelle et Bernard Rion</t>
  </si>
  <si>
    <t>Taupenot Merme</t>
  </si>
  <si>
    <t>Gevrey Chambertin 1er Cru Clos Saint Jacques [-2cm]</t>
  </si>
  <si>
    <t>Clos Fourtet [mid shoulders]</t>
  </si>
  <si>
    <t>Rouget [very top shoulders]</t>
  </si>
  <si>
    <t>Mas Sainte Berthe</t>
  </si>
  <si>
    <t>Baux de Provence cuvee Tradition</t>
  </si>
  <si>
    <t>Baux de Provence Rosé</t>
  </si>
  <si>
    <t>Rose</t>
  </si>
  <si>
    <t xml:space="preserve">Jean Faure </t>
  </si>
  <si>
    <t>Suduiraut [very top shoulders slightly soiled label]</t>
  </si>
  <si>
    <t xml:space="preserve">Durfort Vivens </t>
  </si>
  <si>
    <t>Nuits Saint Georges [-1,5cm damaged label]</t>
  </si>
  <si>
    <t>Nuits Saint Georges [damaged label]</t>
  </si>
  <si>
    <t>Rochemorin</t>
  </si>
  <si>
    <t>Chassagne Montrachet 1er Cru Grande Montagne blanc</t>
  </si>
  <si>
    <t>Bourgogne la Digoine</t>
  </si>
  <si>
    <t>Bourgogne la Fortune</t>
  </si>
  <si>
    <t>Mercurey 1er Cru Vallées</t>
  </si>
  <si>
    <t>Volnay 1er Cru Santenots du Milieu</t>
  </si>
  <si>
    <t>Volnay 1er cru Caillerets cuvee Carnot</t>
  </si>
  <si>
    <t>Haut Tropchaud [neck to very top shoulder]</t>
  </si>
  <si>
    <t>Hospices de Nuits</t>
  </si>
  <si>
    <t>Nuits Saint Georges les Porets [-0,5cm]</t>
  </si>
  <si>
    <t>Petit Figeac [neck]</t>
  </si>
  <si>
    <t>Laurent Perrier</t>
  </si>
  <si>
    <t>Lanson</t>
  </si>
  <si>
    <t>Dolfi</t>
  </si>
  <si>
    <t>Aalborg</t>
  </si>
  <si>
    <t>Smirnoff</t>
  </si>
  <si>
    <t>Carteau Cotes Daugay [neck] 3l</t>
  </si>
  <si>
    <t>Phelan Segur [neck] 3l</t>
  </si>
  <si>
    <t>Batailley [high shoulder]</t>
  </si>
  <si>
    <t>Haut Beychevelle Gloria [very top shoulder slightly damaged label]</t>
  </si>
  <si>
    <t>Haut Beychevelle Gloria [damaged label-no label]</t>
  </si>
  <si>
    <t>Regis Forey</t>
  </si>
  <si>
    <t>Puy Castera</t>
  </si>
  <si>
    <t>Bernard Faurie</t>
  </si>
  <si>
    <t>Prieure Saint Jean de Bebian</t>
  </si>
  <si>
    <t>Prieure Saint Jean de Bébian</t>
  </si>
  <si>
    <t>Hermitage Bessards / Meal</t>
  </si>
  <si>
    <t>Akvavit</t>
  </si>
  <si>
    <t>Framboise</t>
  </si>
  <si>
    <t>Poires William [-3cm]</t>
  </si>
  <si>
    <t>Vodka</t>
  </si>
  <si>
    <t>Champagne Lanson Black Label</t>
  </si>
  <si>
    <t>Champagne Laurent Perrier Brut</t>
  </si>
  <si>
    <t>Lirac</t>
  </si>
  <si>
    <t>Clos de Sixte</t>
  </si>
  <si>
    <t xml:space="preserve">Côtes du Rhône </t>
  </si>
  <si>
    <t>Côtes du Rhône blanc</t>
  </si>
  <si>
    <t>Tete d' Etoiles [100% Pinot Noir]</t>
  </si>
  <si>
    <t>Pays des Merveilles [100% Mourvedre]</t>
  </si>
  <si>
    <t>Vosne Romanee Champs Perdrix</t>
  </si>
  <si>
    <t>Cotes du Rhone Romance [100% Syrah]</t>
  </si>
  <si>
    <t>Cotes du Rhone Thalia [100% Carignan]</t>
  </si>
  <si>
    <t>Bruno Clair</t>
  </si>
  <si>
    <t>Bonnes Mares</t>
  </si>
  <si>
    <t>Domaine de la Citadelle [high shoulder down stopper]</t>
  </si>
  <si>
    <t>Angelus [very top shoulder]</t>
  </si>
  <si>
    <t>La Lagune [neck]</t>
  </si>
  <si>
    <t>Clos René [neck]</t>
  </si>
  <si>
    <t>Clos Labory [neck slightly soiled label]</t>
  </si>
  <si>
    <t>Kirwan [neck slightly soiled label]</t>
  </si>
  <si>
    <t>Haut-Bages Libéral [neck damaged label]</t>
  </si>
  <si>
    <t>Les Tourelles de Longueville [neck]</t>
  </si>
  <si>
    <t>Bouscaut [neck]</t>
  </si>
  <si>
    <t>Virginie Pillet</t>
  </si>
  <si>
    <t>Pavelot</t>
  </si>
  <si>
    <t>Sauvestre</t>
  </si>
  <si>
    <t>Chanzy</t>
  </si>
  <si>
    <t>R. Maurice</t>
  </si>
  <si>
    <t>Barge</t>
  </si>
  <si>
    <t>Morion</t>
  </si>
  <si>
    <t>Domaine de Rosiers Louis Drevon</t>
  </si>
  <si>
    <t>Nuits Saint Georges les Argillats</t>
  </si>
  <si>
    <t>Auxey Duresses Les Boutonniers</t>
  </si>
  <si>
    <t>Mercurey La Perriere</t>
  </si>
  <si>
    <t>Sarrazin</t>
  </si>
  <si>
    <t>de battre mon coeur s'est arrete</t>
  </si>
  <si>
    <t>Larruau Magnum</t>
  </si>
  <si>
    <t>Claude Nouveau</t>
  </si>
  <si>
    <t>Maranges 1er Cru la fussière  [-2cm]</t>
  </si>
  <si>
    <t>Maranges 1er Cru La Fussiere</t>
  </si>
  <si>
    <t>Santenay 1er Cru Clos Rousseau</t>
  </si>
  <si>
    <t>Condrieu [-1cm]</t>
  </si>
  <si>
    <t>Bourgogne la Plante des Champs blanc</t>
  </si>
  <si>
    <t>Bourgogne Petits Poiriers blanc</t>
  </si>
  <si>
    <t>Bardey [very top shoulders]</t>
  </si>
  <si>
    <t>Bel Air [neck]</t>
  </si>
  <si>
    <t>Bonnet [high shoulder]</t>
  </si>
  <si>
    <t>Ceppe</t>
  </si>
  <si>
    <t>Chateauneuf du Pape [-5cm]</t>
  </si>
  <si>
    <t>Clarke [neck]</t>
  </si>
  <si>
    <t>Clos la Fleur Figeac [very top shoulders no capsule]</t>
  </si>
  <si>
    <t>Gressier Grand Poujeaux [top shoulder]</t>
  </si>
  <si>
    <t>Haut Saint Lambert [very top shoulder]</t>
  </si>
  <si>
    <t>Haute Cote de Nuits [-2cm]</t>
  </si>
  <si>
    <t>Haute Cote de Nuits [-4cm]</t>
  </si>
  <si>
    <t>Hudelot</t>
  </si>
  <si>
    <t>Malmaison [neck to very top shoulder]</t>
  </si>
  <si>
    <t>Marbuzet [very top shoulder]</t>
  </si>
  <si>
    <t>Mouton Baronne Philippe  [High shoulder slightly soiled label]</t>
  </si>
  <si>
    <t>Pavie [neck to very top shoulder]</t>
  </si>
  <si>
    <t>Pavie [top shoulder to high shoulder]</t>
  </si>
  <si>
    <t>Pavie Decesse [very top shoulder slightly soiled label]</t>
  </si>
  <si>
    <t>Pernand Vergelesses rouge</t>
  </si>
  <si>
    <t>Pernand Vergelesses sous fretille blanc [-1cm]</t>
  </si>
  <si>
    <t xml:space="preserve">Aloxe Corton </t>
  </si>
  <si>
    <t>Gressier Grand Poujeaux [neck to very top shoulder]</t>
  </si>
  <si>
    <t>Clarke 1988 Magnum</t>
  </si>
  <si>
    <t>Tour du Mont [very top shoulder]</t>
  </si>
  <si>
    <t>Brouilly Vielles Vignes</t>
  </si>
  <si>
    <t>Eau Forte</t>
  </si>
  <si>
    <t>Clos Fourtet</t>
  </si>
  <si>
    <t>Pichon Comtesse [very top shoulders]</t>
  </si>
  <si>
    <t>Siaurac [neck]</t>
  </si>
  <si>
    <t>Le Crock [neck]</t>
  </si>
  <si>
    <t>Champagne Drappier Blanc de Blancs</t>
  </si>
  <si>
    <t>Desmirail [neck]</t>
  </si>
  <si>
    <t>Fonroque [neck]</t>
  </si>
  <si>
    <t>Kirwan [neck]</t>
  </si>
  <si>
    <t>Fonreaud [neck]</t>
  </si>
  <si>
    <t>d'Issan [very top shoulders]</t>
  </si>
  <si>
    <t>d'Issan [top shoulders]</t>
  </si>
  <si>
    <t>Hautes Cotes de Beaune la Couleuvraire blanc</t>
  </si>
  <si>
    <t>Chassagne Montrachet 1er Cru La Romanee blanc</t>
  </si>
  <si>
    <t>Rochemorin blanc</t>
  </si>
  <si>
    <t>Dalaheim Castellum</t>
  </si>
  <si>
    <t>Neur Pery</t>
  </si>
  <si>
    <t>Solaris</t>
  </si>
  <si>
    <t>Savigny les Beaune 1er Cru Vergelesses rouge</t>
  </si>
  <si>
    <t>Pernand Vergelesses 1er Cru Fichots</t>
  </si>
  <si>
    <t>Aloxe Corton</t>
  </si>
  <si>
    <t xml:space="preserve">Clos du Clocher </t>
  </si>
  <si>
    <t>Rebourseau</t>
  </si>
  <si>
    <t>Humbert Freres</t>
  </si>
  <si>
    <t>Jerome Castagnier</t>
  </si>
  <si>
    <t>Jerome Galeyrand</t>
  </si>
  <si>
    <t>Gloria [top shoulder damaged capsule]</t>
  </si>
  <si>
    <t>Grand Parc [high shoulder]</t>
  </si>
  <si>
    <t>Les Galets rouge</t>
  </si>
  <si>
    <t>Lirac Reine des Bois Magnum</t>
  </si>
  <si>
    <t>Tavel La Reine des Bois</t>
  </si>
  <si>
    <t>Chateauneuf du Pape Cuvée des Générations Gaston Philippe</t>
  </si>
  <si>
    <t>Gevrey Chambertin La Brunelle</t>
  </si>
  <si>
    <t>Gevrey Chambertin Clos Prieur</t>
  </si>
  <si>
    <t>Marc Roy</t>
  </si>
  <si>
    <t>Lacoste Borie</t>
  </si>
  <si>
    <t>Puligny Montrachet 1er Cru Clavoillon</t>
  </si>
  <si>
    <t>Puligny Montrachet 1er Cru Combettes</t>
  </si>
  <si>
    <t>Puligny Montrachet 1er Cru les Pucelles blanc</t>
  </si>
  <si>
    <t>-</t>
  </si>
  <si>
    <t>Balestard la Tonnelle</t>
  </si>
  <si>
    <t>Cap de Mourlin</t>
  </si>
  <si>
    <t>Chambolle Musigny 1er Cru Les Plantes</t>
  </si>
  <si>
    <t>Clos Saint Denis</t>
  </si>
  <si>
    <t>Hautes Côtes de Nuits</t>
  </si>
  <si>
    <t>Hautes Côtes de Nuits blanc</t>
  </si>
  <si>
    <t>Vosne Romanée 1er cru Les Beaux Monts</t>
  </si>
  <si>
    <t>Vougeot 1er Cru les Cras Blanc</t>
  </si>
  <si>
    <t>Vougeot 1er Cru Clos de la Perrière</t>
  </si>
  <si>
    <t>Harmand Geoffroy</t>
  </si>
  <si>
    <t>Jacques Cacheux</t>
  </si>
  <si>
    <t>Livera</t>
  </si>
  <si>
    <t>Vosne Romanée Aux Réas</t>
  </si>
  <si>
    <t>Vosne Romanée Les Genaivrières</t>
  </si>
  <si>
    <t>Gevrey Chambertin Les Evocelles</t>
  </si>
  <si>
    <t>Connetable de Talbot</t>
  </si>
  <si>
    <t>Tour Leognan rouge</t>
  </si>
  <si>
    <t xml:space="preserve">Petit Bocq </t>
  </si>
  <si>
    <t>Marquis de Terme</t>
  </si>
  <si>
    <t>La Pointe</t>
  </si>
  <si>
    <t>Fonbel</t>
  </si>
  <si>
    <t>Moulin Saint Georges</t>
  </si>
  <si>
    <t>Bourdy</t>
  </si>
  <si>
    <t>Arbois Bourdy [-4cm]</t>
  </si>
  <si>
    <t>Arbois Bourdy [-1,5cm]</t>
  </si>
  <si>
    <t>Fonroque [neck slightly damaged label]</t>
  </si>
  <si>
    <t>Grand-Puy Ducasse [neck slightly damaged label]</t>
  </si>
  <si>
    <t>Pavillon Rouge [neck]</t>
  </si>
  <si>
    <t>Duhart Milon [neck]</t>
  </si>
  <si>
    <t>Vray Croix de Gay [neck]</t>
  </si>
  <si>
    <t>Paul Jaboulet</t>
  </si>
  <si>
    <t>Joseph Perrier</t>
  </si>
  <si>
    <t>Champagne cuvee Royale Brut</t>
  </si>
  <si>
    <t>Cote de Nuits villages Aux Leurey</t>
  </si>
  <si>
    <t>Bourgogne Cuvee Etienne Camuzet Rouge</t>
  </si>
  <si>
    <t>Beaune 1er Cru Clos des fèves [-0,5cm]</t>
  </si>
  <si>
    <t xml:space="preserve">Gevrey Chambertin </t>
  </si>
  <si>
    <t xml:space="preserve">Gevrey Chambertin Aux Corvees </t>
  </si>
  <si>
    <t xml:space="preserve">Gevrey Chambertin Champerrier </t>
  </si>
  <si>
    <t xml:space="preserve">Gevrey Chambertin en Billard </t>
  </si>
  <si>
    <t xml:space="preserve">Gevrey Chambertin VV </t>
  </si>
  <si>
    <t>Mercurey les Carabys [slightly damaged label]</t>
  </si>
  <si>
    <t>Auxey Duresses Rouge</t>
  </si>
  <si>
    <t>Mazoyeres Chambertin</t>
  </si>
  <si>
    <t>Nuits Saint Georges 1er Cru les Pruliers</t>
  </si>
  <si>
    <t>Chambolle Musigny 1er Cru Combe d'Orveau</t>
  </si>
  <si>
    <t>Nuits Saint Georges 1er les Cailles</t>
  </si>
  <si>
    <t>Nuits Saint Georges 1er les Pruliers</t>
  </si>
  <si>
    <t>Nuits Saint Georges 1er Vielles Vignes</t>
  </si>
  <si>
    <t>Barde Haut 1979</t>
  </si>
  <si>
    <t>Barde Haut 1981</t>
  </si>
  <si>
    <t>Barde Haut</t>
  </si>
  <si>
    <t>Clos de la Vieille Eglise</t>
  </si>
  <si>
    <t>Patache D'aux</t>
  </si>
  <si>
    <t>Vallon de Barde Haut</t>
  </si>
  <si>
    <t>Vieux Chateau Calon</t>
  </si>
  <si>
    <t>Barde Haut  [high shoulder damaged label]</t>
  </si>
  <si>
    <t>Barde Haut  [high shoulder slightly damaged label]</t>
  </si>
  <si>
    <t>Barde Haut  [very high shoulder slightly soiled label]</t>
  </si>
  <si>
    <t>Barde Haut  [very top shoulder]</t>
  </si>
  <si>
    <t>Barde Haut  1960? [high shoulder]</t>
  </si>
  <si>
    <t>Barde Haut  1960? [mid shoulder]</t>
  </si>
  <si>
    <t>Barde Haut  1960? [very top shoulder]</t>
  </si>
  <si>
    <t>Barde Haut [high shoulder]</t>
  </si>
  <si>
    <t>Barde Haut [mid shoulder]</t>
  </si>
  <si>
    <t>Barde Haut [neck]</t>
  </si>
  <si>
    <t>Georges Mugneret</t>
  </si>
  <si>
    <t>Ruchottes Chambertin Grand Cru</t>
  </si>
  <si>
    <t>Chambolle Musigny Clos de L'orme</t>
  </si>
  <si>
    <t>Vosne Romanee 1er Cru Aux Reignots</t>
  </si>
  <si>
    <t>Meursault</t>
  </si>
  <si>
    <t>Yquem</t>
  </si>
  <si>
    <t>Champagne 1er Cru blanc de noirs</t>
  </si>
  <si>
    <t>Pommard Clos de la Platière</t>
  </si>
  <si>
    <t>Champagne Drappier Charles de Gaulle</t>
  </si>
  <si>
    <t>Vosne-Romanée [-10cm]</t>
  </si>
  <si>
    <t>De Saissey</t>
  </si>
  <si>
    <t>Vosne-Romanée [-6cm]</t>
  </si>
  <si>
    <t>Misserey</t>
  </si>
  <si>
    <t>Côtes de Beaune-Villages  [-4cm]</t>
  </si>
  <si>
    <t>Maroslavac Tremeau</t>
  </si>
  <si>
    <t>Cave de Louziere</t>
  </si>
  <si>
    <t>Clos Noir</t>
  </si>
  <si>
    <t>L Menand</t>
  </si>
  <si>
    <t>G Millet</t>
  </si>
  <si>
    <t>Saint Ferdinand</t>
  </si>
  <si>
    <t>Jerome Masson</t>
  </si>
  <si>
    <t>Thevenot Machal</t>
  </si>
  <si>
    <t>Lequin Colin</t>
  </si>
  <si>
    <t>Galopiere</t>
  </si>
  <si>
    <t xml:space="preserve"> Chausseron</t>
  </si>
  <si>
    <t>Louis Chapuis</t>
  </si>
  <si>
    <t>Oberrotweiler Eichberg</t>
  </si>
  <si>
    <t>Pieroth</t>
  </si>
  <si>
    <t>Bouachon</t>
  </si>
  <si>
    <t>Philippe Noirot</t>
  </si>
  <si>
    <t>Vienot</t>
  </si>
  <si>
    <t>Fines Roches</t>
  </si>
  <si>
    <t xml:space="preserve">Lavau </t>
  </si>
  <si>
    <t xml:space="preserve">Olga Raffault </t>
  </si>
  <si>
    <t>Jean Pillot</t>
  </si>
  <si>
    <t xml:space="preserve"> Louis Latour</t>
  </si>
  <si>
    <t>Vignes Ainé</t>
  </si>
  <si>
    <t>Lucien Rateau</t>
  </si>
  <si>
    <t>Gachot Monot</t>
  </si>
  <si>
    <t xml:space="preserve"> Lucien Rateau</t>
  </si>
  <si>
    <t>Mercurey 1er Cru Clos des Combins [-0,5cm]</t>
  </si>
  <si>
    <t>Mercurey 1er Cru Clos des Combins [-1cm]</t>
  </si>
  <si>
    <t>Macon [-3,5cm]</t>
  </si>
  <si>
    <t>Santenay Beaurepaire Premier Cru [-0,5cm]</t>
  </si>
  <si>
    <t>Pommard  [-0,5cm]</t>
  </si>
  <si>
    <t>Clos Vougeot  [-1cm]</t>
  </si>
  <si>
    <t>Aloxe Corton  [-0,5cm]</t>
  </si>
  <si>
    <t>Sancerre rouge  [-0,5cm]</t>
  </si>
  <si>
    <t>Châteauneuf Du Pape Réserve des Berliers  [-0,5cm]</t>
  </si>
  <si>
    <t>Aloxe Corton Bomberval  [-0,5cm]</t>
  </si>
  <si>
    <t>Meursault Blanc  [-0,5cm]</t>
  </si>
  <si>
    <t>Pernand Ile de Vergelesses  [-3,5cm]</t>
  </si>
  <si>
    <t>Aloxe-Corton 1er Cru  [-4cm]</t>
  </si>
  <si>
    <t>Kirrweiler Mandelhöhe  [-5cm]</t>
  </si>
  <si>
    <t>Fixin  [-0,5cm]</t>
  </si>
  <si>
    <t>Santenay  [-0,5cm]</t>
  </si>
  <si>
    <t>Macon  [-10cm]</t>
  </si>
  <si>
    <t>Chateauneuf du pape  [-0,5cm]</t>
  </si>
  <si>
    <t>Chinon les Picasses  [-1,5cm]</t>
  </si>
  <si>
    <t>Savigny les Beaune  [-4cm no capsule]</t>
  </si>
  <si>
    <t>Beaune Les Mariages [-2cm]</t>
  </si>
  <si>
    <t>Negoce</t>
  </si>
  <si>
    <t>La Grave Figeac  [very top shoulder]</t>
  </si>
  <si>
    <t>Yon La Tour Figeac [very top shoulder]</t>
  </si>
  <si>
    <t>Moulin de Bel air [neck]</t>
  </si>
  <si>
    <t>Cote de Bourg</t>
  </si>
  <si>
    <t>Quentin [top shoulders]</t>
  </si>
  <si>
    <t>Quentin [neck]</t>
  </si>
  <si>
    <t>Marques de Riscal</t>
  </si>
  <si>
    <t>Beauséjour [very top shoulder]</t>
  </si>
  <si>
    <t>Grand baril [neck slightly soiled label]</t>
  </si>
  <si>
    <t>Coufran [neck slightly soiled label]</t>
  </si>
  <si>
    <t>Grand Bigaroux [top shoulder]</t>
  </si>
  <si>
    <t>Fieuzal [neck]</t>
  </si>
  <si>
    <t>Madiran</t>
  </si>
  <si>
    <t>Pontet Canet [neck soiled label]</t>
  </si>
  <si>
    <t>Cadet de Gombaude [neck]</t>
  </si>
  <si>
    <t>Couspaude [neck]</t>
  </si>
  <si>
    <t>La Rose Figeac [neck]</t>
  </si>
  <si>
    <t>Siran [very top shoulder]</t>
  </si>
  <si>
    <t>Grand Martinet [neck]</t>
  </si>
  <si>
    <t>Rozier [neck]</t>
  </si>
  <si>
    <t>Haut Cloquet [neck]</t>
  </si>
  <si>
    <t>Morin [neck]</t>
  </si>
  <si>
    <t>Maucamps [neck]</t>
  </si>
  <si>
    <t>Maucaillou [very top shoulders]</t>
  </si>
  <si>
    <t>Moulis</t>
  </si>
  <si>
    <t>Morin [very top shoulders]</t>
  </si>
  <si>
    <t xml:space="preserve">Mumm </t>
  </si>
  <si>
    <t>Artiges Arnaud [neck]</t>
  </si>
  <si>
    <t>Terrey Gros Cailloux [neck soiled label]</t>
  </si>
  <si>
    <t>Coutet [very top shoulders slightly damaged label]</t>
  </si>
  <si>
    <t>Cassevert [high shoulders]</t>
  </si>
  <si>
    <t>Rochette [very top shoulders]</t>
  </si>
  <si>
    <t>Marbuzet [high shoulder]</t>
  </si>
  <si>
    <t>Mouton [neck]</t>
  </si>
  <si>
    <t>Berger baron [neck]</t>
  </si>
  <si>
    <t>Puligny Montrachet 1er Cru Les Folatières [-2cm]</t>
  </si>
  <si>
    <t>Mission Haut Brion [very top shoulder]</t>
  </si>
  <si>
    <t>Vosne Romanée  [-0,5cm]</t>
  </si>
  <si>
    <t xml:space="preserve">Saint Joseph  Roquebrussane </t>
  </si>
  <si>
    <t>Hautes Côtes De Nuits  [-1cm]</t>
  </si>
  <si>
    <t>Grand Puy Ducasse  [neck to very top shoulder]</t>
  </si>
  <si>
    <t>Grand Puy Ducasse  [top shoulder]</t>
  </si>
  <si>
    <t>Grand Puy Ducasse  [high shoulder]</t>
  </si>
  <si>
    <t>Haut Beychevelle Gloria [very top shoulder]</t>
  </si>
  <si>
    <t>Lynch Moussas [very top shoulder slightly damaged label]</t>
  </si>
  <si>
    <t>Chasse Spleen [neck to very top shoulder]</t>
  </si>
  <si>
    <t>Saint Georges [mid shoulder sold in lot]</t>
  </si>
  <si>
    <t>Grand Duroc Milon [top shoulder]</t>
  </si>
  <si>
    <t>Chassagne Montrachet  [-3,5cm]</t>
  </si>
  <si>
    <t>Vosne Romanée Les Malconsorts [-5cm]</t>
  </si>
  <si>
    <t>Côte de Nuits Villages [-0,5cm]</t>
  </si>
  <si>
    <t>Côte de Nuits Villages Preaux [-1cm]</t>
  </si>
  <si>
    <t>Nuits-Saint-Georges 1er Cru Merlettes [-1,5cm]</t>
  </si>
  <si>
    <t>Zede de Margaux [neck]</t>
  </si>
  <si>
    <t>Mumm Cordon Rouge 70's?</t>
  </si>
  <si>
    <t>Moulin de la Rose [neck] Magnum</t>
  </si>
  <si>
    <t>Budos [neck] Magnum</t>
  </si>
  <si>
    <t>Bordeaux Superieur</t>
  </si>
  <si>
    <t>Marques De Riscal Reserva [neck]</t>
  </si>
  <si>
    <t>Bouscasse [neck]</t>
  </si>
  <si>
    <t>Le Puy cuvee Emilien</t>
  </si>
  <si>
    <t>Nuits Saint Georges 1er Cru aux Boudots</t>
  </si>
  <si>
    <t xml:space="preserve">Chorey les Beaune les Bons Ores </t>
  </si>
  <si>
    <t>Clos des Capucins Gewurztraminer Grand Cru Furstentum</t>
  </si>
  <si>
    <t>Châteauneuf Du Pape Réserve des Berliers  [-0,5cm + 1 no vintage label]</t>
  </si>
  <si>
    <t>Sanders</t>
  </si>
  <si>
    <t>Vosne Romanee [-5cm negoce bottling]</t>
  </si>
  <si>
    <t>Vosne Romanee [-6cm negoce bottling]</t>
  </si>
  <si>
    <t>La Becasse</t>
  </si>
  <si>
    <t>Lafite Rothschild [low shoulders no label]</t>
  </si>
  <si>
    <t>Haut Bages Liberal [neck damaged label]</t>
  </si>
  <si>
    <t>Haut Bages Liberal [neck]</t>
  </si>
  <si>
    <t>Dubuet Monthelie</t>
  </si>
  <si>
    <t>Monthelie les Longenes</t>
  </si>
  <si>
    <t>Monthelie 1er Cru Champs Fulliot</t>
  </si>
  <si>
    <t>Savigny les Beaune 1er Cru Serpentieres</t>
  </si>
  <si>
    <t>Auxey Duresses les Hautes blanc</t>
  </si>
  <si>
    <t>Haut Brion [-1,6 cm slightly soiled label]</t>
  </si>
  <si>
    <t>Champagne Brut le Reserve</t>
  </si>
  <si>
    <t>Champagne Brut le Reserve Magnum</t>
  </si>
  <si>
    <t>Champagne Brut Rose Magnum</t>
  </si>
  <si>
    <t>Saumur Champigny Le Bourg</t>
  </si>
  <si>
    <t>Saumur Champigny Les Poyeux [-2cm]</t>
  </si>
  <si>
    <t>Chambertin Clos de Beze Bruno Clair Magnum</t>
  </si>
  <si>
    <t>Chambertin Clos de Beze Burget</t>
  </si>
  <si>
    <t>Clos de Tart Magnum</t>
  </si>
  <si>
    <t>La petite Sibérie</t>
  </si>
  <si>
    <t>Roc D'anglade Blanc</t>
  </si>
  <si>
    <t>Roc de Cambes Magnum</t>
  </si>
  <si>
    <t>Saumur Guiberteau</t>
  </si>
  <si>
    <t>Charlopin</t>
  </si>
  <si>
    <t>Burget</t>
  </si>
  <si>
    <t>Carbonnieux</t>
  </si>
  <si>
    <t>Pattes Loup</t>
  </si>
  <si>
    <t>Haut Bailly</t>
  </si>
  <si>
    <t>Guillot Broux</t>
  </si>
  <si>
    <t>Boyer Martenot</t>
  </si>
  <si>
    <t>Marcoux</t>
  </si>
  <si>
    <t>Sylvain Pataille</t>
  </si>
  <si>
    <t>Louis Claude Desvigne</t>
  </si>
  <si>
    <t>Jean Guiton</t>
  </si>
  <si>
    <t>Ostertag</t>
  </si>
  <si>
    <t>Trimbach</t>
  </si>
  <si>
    <t>Roc D'anglade</t>
  </si>
  <si>
    <t>Vacheron</t>
  </si>
  <si>
    <t>La Porte Saint Jean</t>
  </si>
  <si>
    <t>Guiberteau</t>
  </si>
  <si>
    <t>Michel Gay</t>
  </si>
  <si>
    <t>Dagueneau</t>
  </si>
  <si>
    <t>Cote Rotie Magnum</t>
  </si>
  <si>
    <t>Clos Saint Denis Grand Cru</t>
  </si>
  <si>
    <t>Larcis ducasse</t>
  </si>
  <si>
    <t>Chateauneuf du Pape Roussanne Vielles Vignes Blanc</t>
  </si>
  <si>
    <t>Riesling Clos Mathis</t>
  </si>
  <si>
    <t>Sancerre rouge</t>
  </si>
  <si>
    <t>Saumur Champigny</t>
  </si>
  <si>
    <t>Savigny 1 er cru les Serpentieres</t>
  </si>
  <si>
    <t>Savigny 1 er cru les vergelesses</t>
  </si>
  <si>
    <t>Pouilly Fume Silex Magnum</t>
  </si>
  <si>
    <t>Pouilly Fume Silex</t>
  </si>
  <si>
    <t>Mazis Chambertin magnum</t>
  </si>
  <si>
    <t>Marsannay Clos du roy</t>
  </si>
  <si>
    <t>Mâcon Cruzille Les genevieres</t>
  </si>
  <si>
    <t>Chateauneuf du Pape Hommage à Jacques Perrin</t>
  </si>
  <si>
    <t>Pommard En Village</t>
  </si>
  <si>
    <t>Pernand Vergelesses 1er Cru Vergelesses rouge</t>
  </si>
  <si>
    <t>Riesling Clos Sainte Hune</t>
  </si>
  <si>
    <t>Morgon aux pierres</t>
  </si>
  <si>
    <t>Chablis Vent d'Ange</t>
  </si>
  <si>
    <t>Saumur Champigny les Pouches</t>
  </si>
  <si>
    <t>Pichon Comtesse [very top shoulders - soiled label]</t>
  </si>
  <si>
    <t xml:space="preserve">Alsace </t>
  </si>
  <si>
    <t>Fleur Cardinale</t>
  </si>
  <si>
    <t xml:space="preserve">Chateauneuf du pape </t>
  </si>
  <si>
    <t>Mouton Rothschild [neck slightly damaged label]</t>
  </si>
  <si>
    <t>Chassagne Montrachet  [ -2,5cm]</t>
  </si>
  <si>
    <t>Chassagne Montrachet  [-1,5cm damaged label]</t>
  </si>
  <si>
    <t>Chambertin [-0,5cm]</t>
  </si>
  <si>
    <t>Vosne Romanée Les Violettes [-0,5cm]</t>
  </si>
  <si>
    <t>Latricieres Chambertin Grand Cru</t>
  </si>
  <si>
    <t>Haut Brion 0,375 [-3cm]</t>
  </si>
  <si>
    <t>Lafite Rothschild [lmid shoulders]</t>
  </si>
  <si>
    <t>Savennieres Coulee de Serrant [-2cm damaged label]</t>
  </si>
  <si>
    <t>Savennieres coulee de Serrant [-2cm]</t>
  </si>
  <si>
    <t>Fleur de Bouard</t>
  </si>
  <si>
    <t>Lynch Bages [high shoulders - Barriere Bottling]</t>
  </si>
  <si>
    <t>Coudoulet de Beaucastel</t>
  </si>
  <si>
    <t>Cotes du Rhone blanc</t>
  </si>
  <si>
    <t>Cotes du Rhone rouge</t>
  </si>
  <si>
    <t>Cotes du Rhone blanc (Viognier)</t>
  </si>
  <si>
    <t>Cotes du Rhone Hurlu Syrah</t>
  </si>
  <si>
    <t>Cote Rotie [-0,5cm]</t>
  </si>
  <si>
    <t>Cote Rotie [-1,5cm damaged label]</t>
  </si>
  <si>
    <t>Chassagne Montrachet 1er Cru Abbaye de Morgeot blanc</t>
  </si>
  <si>
    <t>Pernand Vergelesses 1er Cru Sous Fretille blanc</t>
  </si>
  <si>
    <t>Puligny Montrachet Les Levrons blanc</t>
  </si>
  <si>
    <t>Saint Aubin 1er Cru Murgers dents de Chien blanc</t>
  </si>
  <si>
    <t>Beaune 1er Cru Clos des Mouches blanc</t>
  </si>
  <si>
    <t>Monthelie</t>
  </si>
  <si>
    <t>Santenay 1er Cru Maladiere</t>
  </si>
  <si>
    <t>Beaune 1er Cru Bressandes</t>
  </si>
  <si>
    <t>Beaune 1er cru Clos des Mouches rouge</t>
  </si>
  <si>
    <t>Thibeaut Maillet</t>
  </si>
  <si>
    <t>Montlabert</t>
  </si>
  <si>
    <t>Haut Mazerat</t>
  </si>
  <si>
    <t>Moulinet</t>
  </si>
  <si>
    <t>Gigondas Vielles Vignes</t>
  </si>
  <si>
    <t>Crozes Hermitage Vielles Vignes</t>
  </si>
  <si>
    <t>Tardieu Laurent</t>
  </si>
  <si>
    <t>Champagne Reserve 1er Cru</t>
  </si>
  <si>
    <t>Brane Cantenac</t>
  </si>
  <si>
    <t>Brane Cantenac 0,375</t>
  </si>
  <si>
    <t>Beausejour Becot 0,375</t>
  </si>
  <si>
    <t>Corton Bressandes Grand Cru</t>
  </si>
  <si>
    <t>Chorey les Beaune les Bons Ores Magnum</t>
  </si>
  <si>
    <t>Market price 27€ vat incl</t>
  </si>
  <si>
    <t>Talbot [top shoulder]</t>
  </si>
  <si>
    <t>Hermitage Chevalier de Sterimberg [very damaged label]</t>
  </si>
  <si>
    <t>Frederic Magnien</t>
  </si>
  <si>
    <t>Ruinart Blanc de Blancs</t>
  </si>
  <si>
    <t>Cote de Brouilly les Griottes de Brulhie</t>
  </si>
  <si>
    <t>Chateau Thivin</t>
  </si>
  <si>
    <t>Les Louves [top shoulder]</t>
  </si>
  <si>
    <t>Clos des Lambrays</t>
  </si>
  <si>
    <t>Seguin Manuel</t>
  </si>
  <si>
    <t>Joseph Drouhin</t>
  </si>
  <si>
    <t>Coquart Loison Fleurot</t>
  </si>
  <si>
    <t>François Martenot</t>
  </si>
  <si>
    <t>La Mission Haut Brion [very top shoulder]</t>
  </si>
  <si>
    <t>Clos des Lambrays [-1cm slightly damaged label]</t>
  </si>
  <si>
    <t>Poujeaux</t>
  </si>
  <si>
    <t>Villemaurine</t>
  </si>
  <si>
    <t>Clos Junet</t>
  </si>
  <si>
    <t>Lagrange Collection Parcellaire 2016-2019-2020</t>
  </si>
  <si>
    <t>2016-2019-2020</t>
  </si>
  <si>
    <t>Chambolle Musigny [-2cm slightly damaged label]</t>
  </si>
  <si>
    <t>Clos de la Roche [-2cm slightly damaged label]</t>
  </si>
  <si>
    <t>Clos de Vougeot [-2cm slightly damaged label]</t>
  </si>
  <si>
    <t>Grands Echezeaux [-0,5cm]</t>
  </si>
  <si>
    <t>Vougeot 1er Cru Les Petits Vougeot [-2cm]</t>
  </si>
  <si>
    <t>Altenberg de Bergheim Pinot Gris [-1cm]</t>
  </si>
  <si>
    <t>Baden Spatburgunder  [-1cm]</t>
  </si>
  <si>
    <t>Clos des Cistes [neck]</t>
  </si>
  <si>
    <t>Savennieres coulee de Serrant</t>
  </si>
  <si>
    <t>Angelus [very top shoulders]</t>
  </si>
  <si>
    <t>Cheval Blanc [very top shoulders]</t>
  </si>
  <si>
    <t>Clos du Clocher [very top shoulders]</t>
  </si>
  <si>
    <t>Cos d'Estournel [very top shoulders]</t>
  </si>
  <si>
    <t>Ducru Beaucaillou [very top shoulders]</t>
  </si>
  <si>
    <t>La Commanderie [very top shoulders]</t>
  </si>
  <si>
    <t>La Gaffeliere [very top shoulders]</t>
  </si>
  <si>
    <t>Leoville Las Cases [very top shoulders]</t>
  </si>
  <si>
    <t>Nenin [very top shoulders]</t>
  </si>
  <si>
    <t>Pavie Macquin [very top shoulders]</t>
  </si>
  <si>
    <t>Talbot [neck to very top shoulders]</t>
  </si>
  <si>
    <t>Vieux Chateau Certan [very top shoulders]</t>
  </si>
  <si>
    <t>Angelus [neck]</t>
  </si>
  <si>
    <t>Cos d'Estournel [neck]</t>
  </si>
  <si>
    <t>La Conseillante [neck]</t>
  </si>
  <si>
    <t>Latour [neck]</t>
  </si>
  <si>
    <t>Les Forts de latour [neck]</t>
  </si>
  <si>
    <t>Leoville Barton [neck]</t>
  </si>
  <si>
    <t>Leoville Poyferre [neck]</t>
  </si>
  <si>
    <t>Mouton Rothschild [neck]</t>
  </si>
  <si>
    <t>Troplong Mondot [neck]</t>
  </si>
  <si>
    <t>Angelus [high shoulders]</t>
  </si>
  <si>
    <t>Cheval Blanc [very top shoulders slightly soiled label]</t>
  </si>
  <si>
    <t>Haut Brion [-2cm slightly damaged label]</t>
  </si>
  <si>
    <t>Haut Brion [-2cm]</t>
  </si>
  <si>
    <t>Latour [top shoulders]</t>
  </si>
  <si>
    <t>Mouton Rothschild [high shoulder]</t>
  </si>
  <si>
    <t>Bel Air [top shoulder]</t>
  </si>
  <si>
    <t>Leoville Barton [top shoulder]</t>
  </si>
  <si>
    <t>Mouton Rothschild [top shoulder]</t>
  </si>
  <si>
    <t>Phelan Segur [very top shoulders]</t>
  </si>
  <si>
    <t xml:space="preserve">La Lagune [top shoulders] </t>
  </si>
  <si>
    <t>Cos d'Estournel [neck to very top shoulders]</t>
  </si>
  <si>
    <t>Cos d'Estournel [neck slightly damaged label]</t>
  </si>
  <si>
    <t xml:space="preserve">Saumur Champigny  Eolithe </t>
  </si>
  <si>
    <t>Fosse Seche</t>
  </si>
  <si>
    <t xml:space="preserve">Montlouis sur Loire Clos habert </t>
  </si>
  <si>
    <t>François Chidaine</t>
  </si>
  <si>
    <t>Philippe Alliet</t>
  </si>
  <si>
    <t>Chinon Coteau du  Noire</t>
  </si>
  <si>
    <t xml:space="preserve">Chinon  l'huiserie </t>
  </si>
  <si>
    <t xml:space="preserve">Chinon Coteau du  Noire </t>
  </si>
  <si>
    <t>Thierry Germain</t>
  </si>
  <si>
    <t xml:space="preserve">Saumur Champigny Franc de Pied </t>
  </si>
  <si>
    <t xml:space="preserve">Saumur Champigny  Franc de Pied </t>
  </si>
  <si>
    <t xml:space="preserve">Saumur Champigny  Outre Terre </t>
  </si>
  <si>
    <t>Gerard Thomas</t>
  </si>
  <si>
    <t xml:space="preserve">Vouvray  Bouchet </t>
  </si>
  <si>
    <t xml:space="preserve">Vouvray Bouchet </t>
  </si>
  <si>
    <t xml:space="preserve">Vouvray Les Argiles </t>
  </si>
  <si>
    <t>Brande Bergere</t>
  </si>
  <si>
    <t>Paul Pernot</t>
  </si>
  <si>
    <t>Coquard Loison Fleurot</t>
  </si>
  <si>
    <t>Louis Jadot</t>
  </si>
  <si>
    <t>Gevrey Chambertin la Justice</t>
  </si>
  <si>
    <t xml:space="preserve">Vosne Romanee 1er Cru les Gaudichots </t>
  </si>
  <si>
    <t>Chambolle Musigny les Mombies</t>
  </si>
  <si>
    <t>Clemancey</t>
  </si>
  <si>
    <t>Fixin en Champs Pennebaut</t>
  </si>
  <si>
    <t>Marsannay Champs Perdrix</t>
  </si>
  <si>
    <t>Marsannay La Plantelle blanc</t>
  </si>
  <si>
    <t>Marsannay Rosé</t>
  </si>
  <si>
    <t>Cos d'Estournel Magnum [neck]</t>
  </si>
  <si>
    <t>Chevalier Montrachet les Demoiselles Grand Cru [-1,5cm]</t>
  </si>
  <si>
    <t>Palmer [very top shoulders]</t>
  </si>
  <si>
    <t>Palmer [top shoulders]</t>
  </si>
  <si>
    <t>Meursault 1er Cru Perrieres</t>
  </si>
  <si>
    <t>Montrachet Grand Cru</t>
  </si>
  <si>
    <t>Morey Saint Denis 1er Cru La Bussiere</t>
  </si>
  <si>
    <t>Mouton Rothschild [very top shoulders]</t>
  </si>
  <si>
    <t>Fayau [neck]</t>
  </si>
  <si>
    <t xml:space="preserve">Font de Michelle </t>
  </si>
  <si>
    <t>Gangloff</t>
  </si>
  <si>
    <t xml:space="preserve"> Pomerol</t>
  </si>
  <si>
    <t>Drouhin Laroze</t>
  </si>
  <si>
    <t xml:space="preserve">Drouhin Laroze </t>
  </si>
  <si>
    <t xml:space="preserve">Pontet Canet </t>
  </si>
  <si>
    <t xml:space="preserve">La Croix Saint Georges </t>
  </si>
  <si>
    <t xml:space="preserve">Latricieres Chambertin </t>
  </si>
  <si>
    <t>Cadillac</t>
  </si>
  <si>
    <t>Chateuneuf du Pape cuvée Etienne Gonnet [-1cm no capsule]</t>
  </si>
  <si>
    <t>Chateauneuf du Pape [-0,5cm]</t>
  </si>
  <si>
    <t>Chateauneuf du Pape Auguste Favier [-0,5cm]</t>
  </si>
  <si>
    <t>Cote Rotie Barbarine [-0,2cm]</t>
  </si>
  <si>
    <t>Cote Rotie Barbarine [-0,5cm damaged label vintage on corck]</t>
  </si>
  <si>
    <t>Cote Rotie Barbarine [-0,5cm very damaged label vintage on corck]</t>
  </si>
  <si>
    <t xml:space="preserve">Hermitage la Maison Bleue </t>
  </si>
  <si>
    <t>Chateau De Mille</t>
  </si>
  <si>
    <t>Chateauneuf du Pape cuvée Etienne Gonnet [-0,5cm]</t>
  </si>
  <si>
    <t>Savigny les Beaune Ez Connardises rouge</t>
  </si>
  <si>
    <t>Chambolle Musigny 1er Cru les Noirots</t>
  </si>
  <si>
    <t>Hautes Cotes de Nuits [-2cm]</t>
  </si>
  <si>
    <t>Hautes Cotes de Nuits [-4cm]</t>
  </si>
  <si>
    <t>Hautes Cotes de Beaune [-1cm]</t>
  </si>
  <si>
    <t>Bourgogne Aligote Champs Tions</t>
  </si>
  <si>
    <t>Gevrey Chambertin Clos Village</t>
  </si>
  <si>
    <t>La Gaffeliere</t>
  </si>
  <si>
    <t xml:space="preserve">Chapelle Chambertin </t>
  </si>
  <si>
    <t>Chapelle Chambertin [slightly stained label]</t>
  </si>
  <si>
    <t>Clos Vougeot [-0,5cm]</t>
  </si>
  <si>
    <t>Clos Vougeot [-1,5cm]</t>
  </si>
  <si>
    <t>Clos Vougeot [-2cm]</t>
  </si>
  <si>
    <t xml:space="preserve">Vougeot 1er Cru les Petits Vougeots </t>
  </si>
  <si>
    <t>Palette, Simone blanc</t>
  </si>
  <si>
    <t>Vernay</t>
  </si>
  <si>
    <t>Champagne Krug 173eme edition</t>
  </si>
  <si>
    <t>Cantenac Brown [neck]</t>
  </si>
  <si>
    <t>Closerie de Fourtet [neck]</t>
  </si>
  <si>
    <t>Doisy Daëne sec [neck]</t>
  </si>
  <si>
    <t>Domaine de l'A Derenoncourt [neck]</t>
  </si>
  <si>
    <t>La Croix de Beaucaillou [neck]</t>
  </si>
  <si>
    <t>La Croix du Casse [neck]</t>
  </si>
  <si>
    <t>Le Puy Emilien [neck]</t>
  </si>
  <si>
    <t>La Croix de Beauséjour Duffau [neck]</t>
  </si>
  <si>
    <t>La Gaffelière [neck]</t>
  </si>
  <si>
    <t>Vieux Maillet [neck]</t>
  </si>
  <si>
    <t>Clos Fourtet [neck slightly soiled label]</t>
  </si>
  <si>
    <t>Cote de Franc</t>
  </si>
  <si>
    <t>Nuits Saint Georges 1er cru les Cailles</t>
  </si>
  <si>
    <t xml:space="preserve">Alain Michelot </t>
  </si>
  <si>
    <t>Berthaut Gerbet</t>
  </si>
  <si>
    <t>Collotte</t>
  </si>
  <si>
    <t xml:space="preserve">JC Boisset </t>
  </si>
  <si>
    <t>Patrice Rion</t>
  </si>
  <si>
    <t xml:space="preserve">Borgeot </t>
  </si>
  <si>
    <t>Bouvier</t>
  </si>
  <si>
    <t>Château des Rontets</t>
  </si>
  <si>
    <t xml:space="preserve">David et Benjamin Duclaux </t>
  </si>
  <si>
    <t>Denis Pommier</t>
  </si>
  <si>
    <t>Gilles &amp; Nathalie Fèvre</t>
  </si>
  <si>
    <t xml:space="preserve">Puligny-Montrachet </t>
  </si>
  <si>
    <t xml:space="preserve">Paul Pernot </t>
  </si>
  <si>
    <t>Pinson</t>
  </si>
  <si>
    <t>Samuel Billaud</t>
  </si>
  <si>
    <t>William Fevre</t>
  </si>
  <si>
    <t>Jean Marie Guffens</t>
  </si>
  <si>
    <t xml:space="preserve">Gevrey Chambertin Evocelles </t>
  </si>
  <si>
    <t>Meursault Le Limozin Vielles Vignes</t>
  </si>
  <si>
    <t xml:space="preserve">Puligny Montrachet Les Grands Champs </t>
  </si>
  <si>
    <t>Confuron Cotetidot</t>
  </si>
  <si>
    <t xml:space="preserve">Dugat Py </t>
  </si>
  <si>
    <t xml:space="preserve"> Montlouis sur Loire Tuffeaux </t>
  </si>
  <si>
    <t>Chateauneuf du Pape [-0.5cm]</t>
  </si>
  <si>
    <t>Cote Rotie La Chana</t>
  </si>
  <si>
    <t>Les Cailloux</t>
  </si>
  <si>
    <t>Chateauneuf du Pape [-0.5cm to -1,5cm]</t>
  </si>
  <si>
    <t>Chateauneuf du Pape Cuvee des Generations [-0.5cm]</t>
  </si>
  <si>
    <t>Châteauneuf du Pape  [-1,5cm]</t>
  </si>
  <si>
    <t>Beausejour Duffau Lagarosse [neck]</t>
  </si>
  <si>
    <t>Condrieu Proeme</t>
  </si>
  <si>
    <t>Clement V [neck slightly damaged label]</t>
  </si>
  <si>
    <t>Cloitre Grand Puy Ducasse</t>
  </si>
  <si>
    <t>Beaune 1er Cru Clos des Fèves [-0.5cm]</t>
  </si>
  <si>
    <t>Chablis 1er Cru Mont de Milieu</t>
  </si>
  <si>
    <t xml:space="preserve">Chablis 1er Cru Montmains </t>
  </si>
  <si>
    <t xml:space="preserve">Chablis 1er Cru Séchet Vieilles Vignes </t>
  </si>
  <si>
    <t xml:space="preserve">Chablis 1er Cru Troesmes </t>
  </si>
  <si>
    <t xml:space="preserve">Chablis 1er Cru Vaulorent </t>
  </si>
  <si>
    <t xml:space="preserve">Chambolle Musigny </t>
  </si>
  <si>
    <t xml:space="preserve">Cotes de Nuits Village </t>
  </si>
  <si>
    <t xml:space="preserve">Gevrey Chambertin Clos Village </t>
  </si>
  <si>
    <t xml:space="preserve">Givry l'Empreinte </t>
  </si>
  <si>
    <t xml:space="preserve">Marsannay Clos du Roy VV </t>
  </si>
  <si>
    <t xml:space="preserve">Meursault Vieilles Vignes </t>
  </si>
  <si>
    <t>Nuits Saint Georges 1er Cru Argillières [-1cm]</t>
  </si>
  <si>
    <t xml:space="preserve">Puilly Fuissé Clos Varambon </t>
  </si>
  <si>
    <t xml:space="preserve">Saint Veran </t>
  </si>
  <si>
    <t>Volnay 1er Cru Santenots [-0.5cm slightly soiled label]</t>
  </si>
  <si>
    <t>Vosne-Romanée 1er cru Les Suchots [-0.5cm]</t>
  </si>
  <si>
    <t>Charmes Chambertin Grand Cru [-0.5cm]</t>
  </si>
  <si>
    <t>Chambolle Musigny 1er Cru Les Combottes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</si>
</sst>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justify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0" fillId="0" borderId="0" xfId="0" applyNumberFormat="1"/>
    <xf numFmtId="0" fontId="0" fillId="0" borderId="9" xfId="0" applyBorder="1" applyAlignment="1">
      <alignment horizontal="center"/>
    </xf>
    <xf numFmtId="0" fontId="6" fillId="0" borderId="0" xfId="0" applyFont="1"/>
    <xf numFmtId="0" fontId="0" fillId="0" borderId="9" xfId="0" applyBorder="1"/>
    <xf numFmtId="49" fontId="0" fillId="0" borderId="0" xfId="0" applyNumberFormat="1" applyAlignment="1">
      <alignment horizontal="center"/>
    </xf>
    <xf numFmtId="0" fontId="7" fillId="0" borderId="4" xfId="2" applyBorder="1" applyAlignment="1" applyProtection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2" fillId="0" borderId="0" xfId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" fontId="2" fillId="0" borderId="9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7" fillId="0" borderId="4" xfId="2" applyBorder="1" applyAlignment="1" applyProtection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11" fillId="0" borderId="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1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Hyperlink" xfId="2" builtinId="8"/>
    <cellStyle name="Normal" xfId="0" builtinId="0"/>
    <cellStyle name="Normal 2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3</xdr:col>
      <xdr:colOff>420826</xdr:colOff>
      <xdr:row>3</xdr:row>
      <xdr:rowOff>76200</xdr:rowOff>
    </xdr:to>
    <xdr:pic>
      <xdr:nvPicPr>
        <xdr:cNvPr id="2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38FE7759-AE8E-4B1E-9D90-B72473C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"/>
          <a:ext cx="3849826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322</xdr:row>
      <xdr:rowOff>0</xdr:rowOff>
    </xdr:from>
    <xdr:to>
      <xdr:col>5</xdr:col>
      <xdr:colOff>295275</xdr:colOff>
      <xdr:row>323</xdr:row>
      <xdr:rowOff>131445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BEDCC0D1-EBB4-4D29-9367-269728B7EB31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22536912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0</xdr:rowOff>
    </xdr:from>
    <xdr:to>
      <xdr:col>3</xdr:col>
      <xdr:colOff>679906</xdr:colOff>
      <xdr:row>4</xdr:row>
      <xdr:rowOff>9525</xdr:rowOff>
    </xdr:to>
    <xdr:pic>
      <xdr:nvPicPr>
        <xdr:cNvPr id="2" name="Picture 2" descr="Logo of Wine Idea Fine and rare wines, page showing Bordeaux win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0"/>
          <a:ext cx="3933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596</xdr:row>
      <xdr:rowOff>0</xdr:rowOff>
    </xdr:from>
    <xdr:to>
      <xdr:col>5</xdr:col>
      <xdr:colOff>295275</xdr:colOff>
      <xdr:row>596</xdr:row>
      <xdr:rowOff>314325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079789" y="237931158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561975</xdr:colOff>
      <xdr:row>0</xdr:row>
      <xdr:rowOff>0</xdr:rowOff>
    </xdr:from>
    <xdr:to>
      <xdr:col>3</xdr:col>
      <xdr:colOff>679906</xdr:colOff>
      <xdr:row>4</xdr:row>
      <xdr:rowOff>9525</xdr:rowOff>
    </xdr:to>
    <xdr:pic>
      <xdr:nvPicPr>
        <xdr:cNvPr id="4" name="Picture 2" descr="Logo of Wine Idea Fine and rare wines, page showing Bordeaux wines">
          <a:extLst>
            <a:ext uri="{FF2B5EF4-FFF2-40B4-BE49-F238E27FC236}">
              <a16:creationId xmlns:a16="http://schemas.microsoft.com/office/drawing/2014/main" id="{86640696-87B8-449C-858F-E6626E0A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3908881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596</xdr:row>
      <xdr:rowOff>0</xdr:rowOff>
    </xdr:from>
    <xdr:to>
      <xdr:col>5</xdr:col>
      <xdr:colOff>295275</xdr:colOff>
      <xdr:row>596</xdr:row>
      <xdr:rowOff>314325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4BE7043-5CD3-47D9-90CF-C6F3116D3524}"/>
            </a:ext>
          </a:extLst>
        </xdr:cNvPr>
        <xdr:cNvSpPr>
          <a:spLocks noChangeAspect="1" noChangeArrowheads="1"/>
        </xdr:cNvSpPr>
      </xdr:nvSpPr>
      <xdr:spPr bwMode="auto">
        <a:xfrm>
          <a:off x="11020425" y="21227415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0</xdr:row>
      <xdr:rowOff>0</xdr:rowOff>
    </xdr:from>
    <xdr:to>
      <xdr:col>3</xdr:col>
      <xdr:colOff>590550</xdr:colOff>
      <xdr:row>4</xdr:row>
      <xdr:rowOff>19050</xdr:rowOff>
    </xdr:to>
    <xdr:pic>
      <xdr:nvPicPr>
        <xdr:cNvPr id="2" name="Picture 2" descr="Logo of Wine Idea Fine and rare wines, page showing Rhone wines">
          <a:extLst>
            <a:ext uri="{FF2B5EF4-FFF2-40B4-BE49-F238E27FC236}">
              <a16:creationId xmlns:a16="http://schemas.microsoft.com/office/drawing/2014/main" id="{D79D8546-DED5-46D7-B442-46EEF73C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6" y="0"/>
          <a:ext cx="3857624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2</xdr:col>
      <xdr:colOff>862786</xdr:colOff>
      <xdr:row>4</xdr:row>
      <xdr:rowOff>68581</xdr:rowOff>
    </xdr:to>
    <xdr:pic>
      <xdr:nvPicPr>
        <xdr:cNvPr id="2" name="Picture 2" descr="Logo of Wine Idea Fine and rare wines, page showing other appellations wines">
          <a:extLst>
            <a:ext uri="{FF2B5EF4-FFF2-40B4-BE49-F238E27FC236}">
              <a16:creationId xmlns:a16="http://schemas.microsoft.com/office/drawing/2014/main" id="{3318811A-82CE-4404-AEAD-1BAEC23B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015" y="1"/>
          <a:ext cx="3748861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3</xdr:col>
      <xdr:colOff>647700</xdr:colOff>
      <xdr:row>3</xdr:row>
      <xdr:rowOff>180974</xdr:rowOff>
    </xdr:to>
    <xdr:pic>
      <xdr:nvPicPr>
        <xdr:cNvPr id="2" name="Picture 2" descr="Logo of Wine Idea Fine and rare wines, page showing Champagne wines">
          <a:extLst>
            <a:ext uri="{FF2B5EF4-FFF2-40B4-BE49-F238E27FC236}">
              <a16:creationId xmlns:a16="http://schemas.microsoft.com/office/drawing/2014/main" id="{D9E59A25-6E55-4A56-BD1C-61862D54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"/>
          <a:ext cx="3971925" cy="885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40</xdr:row>
      <xdr:rowOff>284170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33A7D025-192C-4CDC-AE57-99B19B53F0B5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67101720"/>
          <a:ext cx="295275" cy="715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9</xdr:row>
      <xdr:rowOff>253364</xdr:rowOff>
    </xdr:to>
    <xdr:sp macro="" textlink="">
      <xdr:nvSpPr>
        <xdr:cNvPr id="4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DF9D2AC-C06F-4DEF-A58F-9A7A4712FC92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12999720"/>
          <a:ext cx="295275" cy="908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9</xdr:row>
      <xdr:rowOff>253365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D9C2654-5A23-4F72-9F56-F69EB65CD413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16809720"/>
          <a:ext cx="295275" cy="170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13335</xdr:rowOff>
    </xdr:to>
    <xdr:sp macro="" textlink="">
      <xdr:nvSpPr>
        <xdr:cNvPr id="6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733A07BB-BF42-4479-B74C-81D712950BC8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0449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19</xdr:row>
      <xdr:rowOff>226695</xdr:rowOff>
    </xdr:to>
    <xdr:sp macro="" textlink="">
      <xdr:nvSpPr>
        <xdr:cNvPr id="7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57F4D3C3-B4F3-4856-8A63-AFE454B8CD19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959340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13335</xdr:rowOff>
    </xdr:to>
    <xdr:sp macro="" textlink="">
      <xdr:nvSpPr>
        <xdr:cNvPr id="8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20003F02-CBFC-426E-A75F-A7EDC58C7D37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88163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19</xdr:row>
      <xdr:rowOff>226695</xdr:rowOff>
    </xdr:to>
    <xdr:sp macro="" textlink="">
      <xdr:nvSpPr>
        <xdr:cNvPr id="9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FE95FA4-AF36-4ABE-8B71-D58B21F20935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692640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20</xdr:row>
      <xdr:rowOff>333375</xdr:rowOff>
    </xdr:to>
    <xdr:sp macro="" textlink="">
      <xdr:nvSpPr>
        <xdr:cNvPr id="10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5449B68-2686-48BC-A0E0-04E2BC8FCAF1}"/>
            </a:ext>
          </a:extLst>
        </xdr:cNvPr>
        <xdr:cNvSpPr>
          <a:spLocks noChangeAspect="1" noChangeArrowheads="1"/>
        </xdr:cNvSpPr>
      </xdr:nvSpPr>
      <xdr:spPr bwMode="auto">
        <a:xfrm>
          <a:off x="9791700" y="60563760"/>
          <a:ext cx="295275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1676400</xdr:colOff>
      <xdr:row>0</xdr:row>
      <xdr:rowOff>0</xdr:rowOff>
    </xdr:from>
    <xdr:to>
      <xdr:col>3</xdr:col>
      <xdr:colOff>619125</xdr:colOff>
      <xdr:row>4</xdr:row>
      <xdr:rowOff>22233</xdr:rowOff>
    </xdr:to>
    <xdr:pic>
      <xdr:nvPicPr>
        <xdr:cNvPr id="11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9ECC07D8-AF00-444C-9B13-5ABDFB4A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0"/>
          <a:ext cx="2495550" cy="92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633</xdr:row>
      <xdr:rowOff>0</xdr:rowOff>
    </xdr:from>
    <xdr:to>
      <xdr:col>5</xdr:col>
      <xdr:colOff>295275</xdr:colOff>
      <xdr:row>642</xdr:row>
      <xdr:rowOff>59055</xdr:rowOff>
    </xdr:to>
    <xdr:sp macro="" textlink="">
      <xdr:nvSpPr>
        <xdr:cNvPr id="12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EADD2A1D-EE97-4579-8F14-4BA5D87F6BA4}"/>
            </a:ext>
          </a:extLst>
        </xdr:cNvPr>
        <xdr:cNvSpPr>
          <a:spLocks noChangeAspect="1" noChangeArrowheads="1"/>
        </xdr:cNvSpPr>
      </xdr:nvSpPr>
      <xdr:spPr bwMode="auto">
        <a:xfrm>
          <a:off x="9784080" y="266806680"/>
          <a:ext cx="29527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39</xdr:row>
      <xdr:rowOff>44140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9F47B23-D603-4637-99AC-DE23B432A5BD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1338072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3809</xdr:rowOff>
    </xdr:to>
    <xdr:sp macro="" textlink="">
      <xdr:nvSpPr>
        <xdr:cNvPr id="4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E6F6961-0E2B-42F1-96A2-D0656AD42EEE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5379720"/>
          <a:ext cx="295275" cy="908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3810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00B31F1-120D-444C-BB0C-1E6AE1A520F8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695477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3810</xdr:rowOff>
    </xdr:to>
    <xdr:sp macro="" textlink="">
      <xdr:nvSpPr>
        <xdr:cNvPr id="6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9E17E669-E55F-4FCF-AEB8-CB2FA6CE3D2A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680618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21</xdr:row>
      <xdr:rowOff>171450</xdr:rowOff>
    </xdr:to>
    <xdr:sp macro="" textlink="">
      <xdr:nvSpPr>
        <xdr:cNvPr id="7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BC74ED64-4A07-4D1C-95B9-1C9822B0B129}"/>
            </a:ext>
          </a:extLst>
        </xdr:cNvPr>
        <xdr:cNvSpPr>
          <a:spLocks noChangeAspect="1" noChangeArrowheads="1"/>
        </xdr:cNvSpPr>
      </xdr:nvSpPr>
      <xdr:spPr bwMode="auto">
        <a:xfrm>
          <a:off x="9791700" y="346420440"/>
          <a:ext cx="295275" cy="397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1562100</xdr:colOff>
      <xdr:row>0</xdr:row>
      <xdr:rowOff>28576</xdr:rowOff>
    </xdr:from>
    <xdr:to>
      <xdr:col>3</xdr:col>
      <xdr:colOff>781050</xdr:colOff>
      <xdr:row>3</xdr:row>
      <xdr:rowOff>174149</xdr:rowOff>
    </xdr:to>
    <xdr:pic>
      <xdr:nvPicPr>
        <xdr:cNvPr id="8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4C188304-00A9-485A-9D1E-10A33D52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8576"/>
          <a:ext cx="2771775" cy="850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295275</xdr:colOff>
      <xdr:row>157</xdr:row>
      <xdr:rowOff>177165</xdr:rowOff>
    </xdr:to>
    <xdr:sp macro="" textlink="">
      <xdr:nvSpPr>
        <xdr:cNvPr id="9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FAB81983-AE7A-43E8-B899-FE571A291E09}"/>
            </a:ext>
          </a:extLst>
        </xdr:cNvPr>
        <xdr:cNvSpPr>
          <a:spLocks noChangeAspect="1" noChangeArrowheads="1"/>
        </xdr:cNvSpPr>
      </xdr:nvSpPr>
      <xdr:spPr bwMode="auto">
        <a:xfrm>
          <a:off x="9784080" y="6951726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4386-84B9-4384-8866-9428B78AD140}">
  <sheetPr codeName="Sheet2">
    <tabColor theme="0"/>
    <pageSetUpPr fitToPage="1"/>
  </sheetPr>
  <dimension ref="A1:N841"/>
  <sheetViews>
    <sheetView showGridLines="0" tabSelected="1" zoomScale="80" zoomScaleNormal="80" workbookViewId="0">
      <pane ySplit="6" topLeftCell="A821" activePane="bottomLeft" state="frozenSplit"/>
      <selection pane="bottomLeft" activeCell="A827" sqref="A827"/>
    </sheetView>
  </sheetViews>
  <sheetFormatPr defaultColWidth="8.77734375" defaultRowHeight="14.4" x14ac:dyDescent="0.3"/>
  <cols>
    <col min="1" max="1" width="61" style="68" customWidth="1"/>
    <col min="2" max="2" width="49.44140625" bestFit="1" customWidth="1"/>
    <col min="3" max="3" width="8.6640625" customWidth="1"/>
    <col min="4" max="4" width="11.77734375" bestFit="1" customWidth="1"/>
    <col min="5" max="5" width="9.33203125" bestFit="1" customWidth="1"/>
    <col min="6" max="6" width="10.109375" bestFit="1" customWidth="1"/>
    <col min="7" max="7" width="11.33203125" bestFit="1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67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67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6.2" thickBot="1" x14ac:dyDescent="0.35">
      <c r="A5" s="8" t="s">
        <v>1099</v>
      </c>
      <c r="B5" s="9" t="s">
        <v>0</v>
      </c>
      <c r="C5" s="9"/>
      <c r="D5" s="9" t="s">
        <v>252</v>
      </c>
      <c r="E5" s="9" t="s">
        <v>1</v>
      </c>
      <c r="F5" s="9" t="s">
        <v>2</v>
      </c>
      <c r="G5" s="9" t="s">
        <v>313</v>
      </c>
      <c r="H5" s="10" t="s">
        <v>323</v>
      </c>
      <c r="I5" s="10" t="s">
        <v>323</v>
      </c>
      <c r="J5" s="9"/>
      <c r="K5" s="11"/>
      <c r="L5" s="6"/>
    </row>
    <row r="6" spans="1:12" ht="16.2" thickBot="1" x14ac:dyDescent="0.35">
      <c r="A6" s="57" t="s">
        <v>1096</v>
      </c>
      <c r="B6" s="13"/>
      <c r="C6" s="13"/>
      <c r="D6" s="13"/>
      <c r="E6" s="13"/>
      <c r="F6" s="13"/>
      <c r="G6" s="13" t="s">
        <v>3</v>
      </c>
      <c r="H6" s="14" t="s">
        <v>5</v>
      </c>
      <c r="I6" s="14" t="s">
        <v>4</v>
      </c>
      <c r="J6" s="13"/>
      <c r="K6" s="15" t="s">
        <v>6</v>
      </c>
      <c r="L6" s="16">
        <v>1.21</v>
      </c>
    </row>
    <row r="7" spans="1:12" ht="30" customHeight="1" x14ac:dyDescent="0.3">
      <c r="A7" s="58" t="s">
        <v>664</v>
      </c>
      <c r="B7" s="47" t="s">
        <v>665</v>
      </c>
      <c r="C7" s="47"/>
      <c r="D7" s="47" t="s">
        <v>262</v>
      </c>
      <c r="E7" s="50">
        <v>2021</v>
      </c>
      <c r="F7" s="46">
        <v>5</v>
      </c>
      <c r="G7" s="3"/>
      <c r="H7" s="4">
        <v>13.64</v>
      </c>
      <c r="I7" s="4">
        <f t="shared" ref="I7:I13" si="0">H7*$L$6</f>
        <v>16.5044</v>
      </c>
      <c r="J7" s="18"/>
      <c r="K7" s="20"/>
      <c r="L7" s="18"/>
    </row>
    <row r="8" spans="1:12" ht="30" customHeight="1" x14ac:dyDescent="0.3">
      <c r="A8" s="59" t="s">
        <v>1483</v>
      </c>
      <c r="B8" s="47" t="s">
        <v>665</v>
      </c>
      <c r="C8" s="47"/>
      <c r="D8" s="3" t="s">
        <v>262</v>
      </c>
      <c r="E8" s="50">
        <v>2023</v>
      </c>
      <c r="F8" s="46">
        <v>6</v>
      </c>
      <c r="G8" s="3"/>
      <c r="H8" s="4">
        <v>17.36</v>
      </c>
      <c r="I8" s="4">
        <f t="shared" si="0"/>
        <v>21.005599999999998</v>
      </c>
      <c r="J8" s="18" t="s">
        <v>10</v>
      </c>
      <c r="K8" s="20"/>
      <c r="L8" s="18"/>
    </row>
    <row r="9" spans="1:12" ht="30" customHeight="1" x14ac:dyDescent="0.3">
      <c r="A9" s="59" t="s">
        <v>1832</v>
      </c>
      <c r="B9" s="47" t="s">
        <v>1833</v>
      </c>
      <c r="C9" s="47"/>
      <c r="D9" s="3" t="s">
        <v>262</v>
      </c>
      <c r="E9" s="50">
        <v>2022</v>
      </c>
      <c r="F9" s="46">
        <v>6</v>
      </c>
      <c r="G9" s="3"/>
      <c r="H9" s="4">
        <v>19.5</v>
      </c>
      <c r="I9" s="4">
        <f t="shared" si="0"/>
        <v>23.594999999999999</v>
      </c>
      <c r="J9" s="18" t="s">
        <v>10</v>
      </c>
      <c r="K9" s="20"/>
      <c r="L9" s="18"/>
    </row>
    <row r="10" spans="1:12" ht="30" customHeight="1" x14ac:dyDescent="0.3">
      <c r="A10" s="58" t="s">
        <v>1484</v>
      </c>
      <c r="B10" s="3" t="s">
        <v>665</v>
      </c>
      <c r="C10" s="3"/>
      <c r="D10" s="3" t="s">
        <v>262</v>
      </c>
      <c r="E10" s="70">
        <v>2023</v>
      </c>
      <c r="F10" s="3">
        <v>6</v>
      </c>
      <c r="G10" s="3"/>
      <c r="H10" s="4">
        <v>21.9</v>
      </c>
      <c r="I10" s="4">
        <f t="shared" si="0"/>
        <v>26.498999999999999</v>
      </c>
      <c r="J10" s="18" t="s">
        <v>10</v>
      </c>
      <c r="K10" s="20"/>
      <c r="L10" s="18"/>
    </row>
    <row r="11" spans="1:12" ht="30" customHeight="1" x14ac:dyDescent="0.3">
      <c r="A11" s="58" t="s">
        <v>1182</v>
      </c>
      <c r="B11" s="3" t="s">
        <v>1179</v>
      </c>
      <c r="C11" s="3"/>
      <c r="D11" s="3" t="s">
        <v>262</v>
      </c>
      <c r="E11" s="70">
        <v>2022</v>
      </c>
      <c r="F11" s="3">
        <v>12</v>
      </c>
      <c r="G11" s="3"/>
      <c r="H11" s="4">
        <v>27.27</v>
      </c>
      <c r="I11" s="4">
        <f t="shared" si="0"/>
        <v>32.996699999999997</v>
      </c>
      <c r="J11" s="18"/>
      <c r="K11" s="20"/>
      <c r="L11" s="18"/>
    </row>
    <row r="12" spans="1:12" ht="30" customHeight="1" x14ac:dyDescent="0.3">
      <c r="A12" s="58" t="s">
        <v>1180</v>
      </c>
      <c r="B12" s="3" t="s">
        <v>463</v>
      </c>
      <c r="C12" s="3"/>
      <c r="D12" s="3" t="s">
        <v>262</v>
      </c>
      <c r="E12" s="70">
        <v>2022</v>
      </c>
      <c r="F12" s="3">
        <v>12</v>
      </c>
      <c r="G12" s="3"/>
      <c r="H12" s="4">
        <v>16.53</v>
      </c>
      <c r="I12" s="4">
        <f t="shared" si="0"/>
        <v>20.001300000000001</v>
      </c>
      <c r="J12" s="18"/>
      <c r="K12" s="20"/>
      <c r="L12" s="18"/>
    </row>
    <row r="13" spans="1:12" ht="30" customHeight="1" x14ac:dyDescent="0.3">
      <c r="A13" s="58" t="s">
        <v>1180</v>
      </c>
      <c r="B13" s="3" t="s">
        <v>1179</v>
      </c>
      <c r="C13" s="3"/>
      <c r="D13" s="3" t="s">
        <v>262</v>
      </c>
      <c r="E13" s="70">
        <v>2022</v>
      </c>
      <c r="F13" s="3">
        <v>12</v>
      </c>
      <c r="G13" s="3"/>
      <c r="H13" s="4">
        <v>16.53</v>
      </c>
      <c r="I13" s="4">
        <f t="shared" si="0"/>
        <v>20.001300000000001</v>
      </c>
      <c r="J13" s="18"/>
      <c r="K13" s="20"/>
      <c r="L13" s="18"/>
    </row>
    <row r="14" spans="1:12" ht="30" customHeight="1" x14ac:dyDescent="0.3">
      <c r="A14" s="19" t="s">
        <v>1779</v>
      </c>
      <c r="B14" s="3" t="s">
        <v>1751</v>
      </c>
      <c r="C14" s="3"/>
      <c r="D14" s="3" t="s">
        <v>262</v>
      </c>
      <c r="E14" s="3">
        <v>2022</v>
      </c>
      <c r="F14" s="3">
        <v>3</v>
      </c>
      <c r="G14" s="3"/>
      <c r="H14" s="4">
        <v>25</v>
      </c>
      <c r="I14" s="4">
        <f>H14*Rhone!$L$7</f>
        <v>30.25</v>
      </c>
      <c r="J14" s="18" t="s">
        <v>10</v>
      </c>
      <c r="K14" s="20"/>
      <c r="L14" s="18"/>
    </row>
    <row r="15" spans="1:12" ht="30" customHeight="1" x14ac:dyDescent="0.3">
      <c r="A15" s="58" t="s">
        <v>1181</v>
      </c>
      <c r="B15" s="3" t="s">
        <v>1179</v>
      </c>
      <c r="C15" s="3"/>
      <c r="D15" s="3" t="s">
        <v>262</v>
      </c>
      <c r="E15" s="70">
        <v>2022</v>
      </c>
      <c r="F15" s="3">
        <v>11</v>
      </c>
      <c r="G15" s="3"/>
      <c r="H15" s="4">
        <v>24.79</v>
      </c>
      <c r="I15" s="4">
        <f>H15*$L$6</f>
        <v>29.995899999999999</v>
      </c>
      <c r="J15" s="18"/>
      <c r="K15" s="20"/>
      <c r="L15" s="18"/>
    </row>
    <row r="16" spans="1:12" ht="30" customHeight="1" x14ac:dyDescent="0.3">
      <c r="A16" s="59" t="s">
        <v>1082</v>
      </c>
      <c r="B16" s="46" t="s">
        <v>1081</v>
      </c>
      <c r="C16" s="47"/>
      <c r="D16" s="47" t="s">
        <v>262</v>
      </c>
      <c r="E16" s="50">
        <v>2017</v>
      </c>
      <c r="F16" s="46">
        <v>1</v>
      </c>
      <c r="G16" s="3"/>
      <c r="H16" s="4">
        <v>49</v>
      </c>
      <c r="I16" s="4">
        <f>H16*$L$6</f>
        <v>59.29</v>
      </c>
      <c r="J16" s="18"/>
      <c r="K16" s="20"/>
      <c r="L16" s="18"/>
    </row>
    <row r="17" spans="1:12" ht="30" customHeight="1" x14ac:dyDescent="0.3">
      <c r="A17" s="59" t="s">
        <v>1082</v>
      </c>
      <c r="B17" s="3" t="s">
        <v>1081</v>
      </c>
      <c r="C17" s="3"/>
      <c r="D17" s="3" t="s">
        <v>262</v>
      </c>
      <c r="E17" s="3">
        <v>2019</v>
      </c>
      <c r="F17" s="3">
        <v>3</v>
      </c>
      <c r="G17" s="3"/>
      <c r="H17" s="4">
        <v>49</v>
      </c>
      <c r="I17" s="4">
        <f>H17*Rhone!$L$7</f>
        <v>59.29</v>
      </c>
      <c r="J17" s="18" t="s">
        <v>10</v>
      </c>
      <c r="K17" s="20"/>
      <c r="L17" s="18"/>
    </row>
    <row r="18" spans="1:12" ht="30" customHeight="1" x14ac:dyDescent="0.3">
      <c r="A18" s="59" t="s">
        <v>1082</v>
      </c>
      <c r="B18" s="46" t="s">
        <v>1081</v>
      </c>
      <c r="C18" s="47"/>
      <c r="D18" s="47" t="s">
        <v>262</v>
      </c>
      <c r="E18" s="50">
        <v>2020</v>
      </c>
      <c r="F18" s="46">
        <v>1</v>
      </c>
      <c r="G18" s="3"/>
      <c r="H18" s="4">
        <v>49</v>
      </c>
      <c r="I18" s="4">
        <f t="shared" ref="I18:I33" si="1">H18*$L$6</f>
        <v>59.29</v>
      </c>
      <c r="J18" s="18"/>
      <c r="K18" s="20"/>
      <c r="L18" s="18"/>
    </row>
    <row r="19" spans="1:12" ht="30" customHeight="1" x14ac:dyDescent="0.3">
      <c r="A19" s="59" t="s">
        <v>622</v>
      </c>
      <c r="B19" s="46" t="s">
        <v>619</v>
      </c>
      <c r="C19" s="47"/>
      <c r="D19" s="47" t="s">
        <v>262</v>
      </c>
      <c r="E19" s="50">
        <v>2019</v>
      </c>
      <c r="F19" s="46">
        <v>1</v>
      </c>
      <c r="G19" s="3"/>
      <c r="H19" s="4">
        <v>25</v>
      </c>
      <c r="I19" s="4">
        <f t="shared" si="1"/>
        <v>30.25</v>
      </c>
      <c r="J19" s="18"/>
      <c r="K19" s="20"/>
      <c r="L19" s="18"/>
    </row>
    <row r="20" spans="1:12" ht="30" customHeight="1" x14ac:dyDescent="0.3">
      <c r="A20" s="58" t="s">
        <v>161</v>
      </c>
      <c r="B20" s="3" t="s">
        <v>463</v>
      </c>
      <c r="C20" s="3"/>
      <c r="D20" s="3" t="s">
        <v>262</v>
      </c>
      <c r="E20" s="70">
        <v>2015</v>
      </c>
      <c r="F20" s="3">
        <v>1</v>
      </c>
      <c r="G20" s="3"/>
      <c r="H20" s="4">
        <v>30</v>
      </c>
      <c r="I20" s="4">
        <f t="shared" si="1"/>
        <v>36.299999999999997</v>
      </c>
      <c r="J20" s="18"/>
      <c r="K20" s="20"/>
      <c r="L20" s="18"/>
    </row>
    <row r="21" spans="1:12" ht="30" customHeight="1" x14ac:dyDescent="0.3">
      <c r="A21" s="58" t="s">
        <v>161</v>
      </c>
      <c r="B21" s="3" t="s">
        <v>463</v>
      </c>
      <c r="C21" s="3"/>
      <c r="D21" s="3" t="s">
        <v>262</v>
      </c>
      <c r="E21" s="70">
        <v>2018</v>
      </c>
      <c r="F21" s="3">
        <v>1</v>
      </c>
      <c r="G21" s="3"/>
      <c r="H21" s="4">
        <v>30</v>
      </c>
      <c r="I21" s="4">
        <f t="shared" si="1"/>
        <v>36.299999999999997</v>
      </c>
      <c r="J21" s="18"/>
      <c r="K21" s="20"/>
      <c r="L21" s="18"/>
    </row>
    <row r="22" spans="1:12" ht="30" customHeight="1" x14ac:dyDescent="0.3">
      <c r="A22" s="58" t="s">
        <v>161</v>
      </c>
      <c r="B22" s="3" t="s">
        <v>463</v>
      </c>
      <c r="C22" s="3"/>
      <c r="D22" s="3" t="s">
        <v>262</v>
      </c>
      <c r="E22" s="70">
        <v>2020</v>
      </c>
      <c r="F22" s="3">
        <v>12</v>
      </c>
      <c r="G22" s="3"/>
      <c r="H22" s="4">
        <v>30</v>
      </c>
      <c r="I22" s="4">
        <f t="shared" si="1"/>
        <v>36.299999999999997</v>
      </c>
      <c r="J22" s="18"/>
      <c r="K22" s="20"/>
      <c r="L22" s="18"/>
    </row>
    <row r="23" spans="1:12" ht="30" customHeight="1" x14ac:dyDescent="0.3">
      <c r="A23" s="58" t="s">
        <v>161</v>
      </c>
      <c r="B23" s="3" t="s">
        <v>463</v>
      </c>
      <c r="C23" s="3"/>
      <c r="D23" s="3" t="s">
        <v>262</v>
      </c>
      <c r="E23" s="70">
        <v>2022</v>
      </c>
      <c r="F23" s="3">
        <v>12</v>
      </c>
      <c r="G23" s="3"/>
      <c r="H23" s="4">
        <v>30</v>
      </c>
      <c r="I23" s="4">
        <f t="shared" si="1"/>
        <v>36.299999999999997</v>
      </c>
      <c r="J23" s="18"/>
      <c r="K23" s="20"/>
      <c r="L23" s="18"/>
    </row>
    <row r="24" spans="1:12" ht="30" customHeight="1" x14ac:dyDescent="0.3">
      <c r="A24" s="58" t="s">
        <v>678</v>
      </c>
      <c r="B24" s="3" t="s">
        <v>476</v>
      </c>
      <c r="C24" s="3"/>
      <c r="D24" s="3" t="s">
        <v>262</v>
      </c>
      <c r="E24" s="70">
        <v>2020</v>
      </c>
      <c r="F24" s="3">
        <v>5</v>
      </c>
      <c r="G24" s="3"/>
      <c r="H24" s="4">
        <v>21.49</v>
      </c>
      <c r="I24" s="4">
        <f t="shared" si="1"/>
        <v>26.002899999999997</v>
      </c>
      <c r="J24" s="18"/>
      <c r="K24" s="20"/>
      <c r="L24" s="18"/>
    </row>
    <row r="25" spans="1:12" ht="30" customHeight="1" x14ac:dyDescent="0.3">
      <c r="A25" s="58" t="s">
        <v>635</v>
      </c>
      <c r="B25" s="3" t="s">
        <v>729</v>
      </c>
      <c r="C25" s="3"/>
      <c r="D25" s="3" t="s">
        <v>262</v>
      </c>
      <c r="E25" s="70">
        <v>2020</v>
      </c>
      <c r="F25" s="3">
        <v>2</v>
      </c>
      <c r="G25" s="3"/>
      <c r="H25" s="4">
        <v>24.79</v>
      </c>
      <c r="I25" s="4">
        <f t="shared" si="1"/>
        <v>29.995899999999999</v>
      </c>
      <c r="J25" s="18"/>
      <c r="K25" s="20"/>
      <c r="L25" s="18"/>
    </row>
    <row r="26" spans="1:12" ht="30" customHeight="1" x14ac:dyDescent="0.3">
      <c r="A26" s="58" t="s">
        <v>635</v>
      </c>
      <c r="B26" s="3" t="s">
        <v>278</v>
      </c>
      <c r="C26" s="3"/>
      <c r="D26" s="3" t="s">
        <v>262</v>
      </c>
      <c r="E26" s="70">
        <v>2019</v>
      </c>
      <c r="F26" s="3">
        <v>12</v>
      </c>
      <c r="G26" s="3"/>
      <c r="H26" s="4">
        <v>24.79</v>
      </c>
      <c r="I26" s="4">
        <f t="shared" si="1"/>
        <v>29.995899999999999</v>
      </c>
      <c r="J26" s="18"/>
      <c r="K26" s="20"/>
      <c r="L26" s="18"/>
    </row>
    <row r="27" spans="1:12" ht="30" customHeight="1" x14ac:dyDescent="0.3">
      <c r="A27" s="58" t="s">
        <v>635</v>
      </c>
      <c r="B27" s="3" t="s">
        <v>278</v>
      </c>
      <c r="C27" s="3"/>
      <c r="D27" s="3" t="s">
        <v>262</v>
      </c>
      <c r="E27" s="70">
        <v>2020</v>
      </c>
      <c r="F27" s="3">
        <v>12</v>
      </c>
      <c r="G27" s="3"/>
      <c r="H27" s="4">
        <v>24.79</v>
      </c>
      <c r="I27" s="4">
        <f t="shared" si="1"/>
        <v>29.995899999999999</v>
      </c>
      <c r="J27" s="18"/>
      <c r="K27" s="20"/>
      <c r="L27" s="18"/>
    </row>
    <row r="28" spans="1:12" ht="30" customHeight="1" x14ac:dyDescent="0.3">
      <c r="A28" s="58" t="s">
        <v>277</v>
      </c>
      <c r="B28" s="3" t="s">
        <v>278</v>
      </c>
      <c r="C28" s="3"/>
      <c r="D28" s="3" t="s">
        <v>262</v>
      </c>
      <c r="E28" s="70">
        <v>2021</v>
      </c>
      <c r="F28" s="3">
        <v>6</v>
      </c>
      <c r="G28" s="3"/>
      <c r="H28" s="4">
        <v>24.79</v>
      </c>
      <c r="I28" s="4">
        <f t="shared" si="1"/>
        <v>29.995899999999999</v>
      </c>
      <c r="J28" s="18"/>
      <c r="K28" s="20"/>
      <c r="L28" s="18"/>
    </row>
    <row r="29" spans="1:12" ht="30" customHeight="1" x14ac:dyDescent="0.3">
      <c r="A29" s="58" t="s">
        <v>477</v>
      </c>
      <c r="B29" s="3" t="s">
        <v>476</v>
      </c>
      <c r="C29" s="3"/>
      <c r="D29" s="3" t="s">
        <v>262</v>
      </c>
      <c r="E29" s="70">
        <v>2018</v>
      </c>
      <c r="F29" s="3">
        <v>12</v>
      </c>
      <c r="G29" s="3"/>
      <c r="H29" s="4">
        <v>18.18</v>
      </c>
      <c r="I29" s="4">
        <f t="shared" si="1"/>
        <v>21.997799999999998</v>
      </c>
      <c r="J29" s="18"/>
      <c r="K29" s="20"/>
      <c r="L29" s="18"/>
    </row>
    <row r="30" spans="1:12" ht="30" customHeight="1" x14ac:dyDescent="0.3">
      <c r="A30" s="58" t="s">
        <v>812</v>
      </c>
      <c r="B30" s="3" t="s">
        <v>813</v>
      </c>
      <c r="C30" s="3"/>
      <c r="D30" s="3" t="s">
        <v>262</v>
      </c>
      <c r="E30" s="70">
        <v>2022</v>
      </c>
      <c r="F30" s="3">
        <v>12</v>
      </c>
      <c r="G30" s="3"/>
      <c r="H30" s="4">
        <v>12.81</v>
      </c>
      <c r="I30" s="4">
        <f t="shared" si="1"/>
        <v>15.5001</v>
      </c>
      <c r="J30" s="18"/>
      <c r="K30" s="20"/>
      <c r="L30" s="18"/>
    </row>
    <row r="31" spans="1:12" ht="30" customHeight="1" x14ac:dyDescent="0.3">
      <c r="A31" s="58" t="s">
        <v>1171</v>
      </c>
      <c r="B31" s="3" t="s">
        <v>813</v>
      </c>
      <c r="C31" s="3"/>
      <c r="D31" s="3" t="s">
        <v>262</v>
      </c>
      <c r="E31" s="70">
        <v>2022</v>
      </c>
      <c r="F31" s="3">
        <v>12</v>
      </c>
      <c r="G31" s="3"/>
      <c r="H31" s="4">
        <v>16.12</v>
      </c>
      <c r="I31" s="4">
        <f t="shared" si="1"/>
        <v>19.505200000000002</v>
      </c>
      <c r="J31" s="18"/>
      <c r="K31" s="20"/>
      <c r="L31" s="18"/>
    </row>
    <row r="32" spans="1:12" ht="30" customHeight="1" x14ac:dyDescent="0.3">
      <c r="A32" s="58" t="s">
        <v>1504</v>
      </c>
      <c r="B32" s="3" t="s">
        <v>137</v>
      </c>
      <c r="C32" s="3"/>
      <c r="D32" s="3" t="s">
        <v>128</v>
      </c>
      <c r="E32" s="70">
        <v>2023</v>
      </c>
      <c r="F32" s="3">
        <v>12</v>
      </c>
      <c r="G32" s="3"/>
      <c r="H32" s="4">
        <v>28.1</v>
      </c>
      <c r="I32" s="4">
        <f t="shared" si="1"/>
        <v>34.000999999999998</v>
      </c>
      <c r="J32" s="18"/>
      <c r="K32" s="20"/>
      <c r="L32" s="18"/>
    </row>
    <row r="33" spans="1:12" ht="30" customHeight="1" x14ac:dyDescent="0.3">
      <c r="A33" s="27" t="s">
        <v>1479</v>
      </c>
      <c r="B33" s="47" t="s">
        <v>1442</v>
      </c>
      <c r="C33" s="47"/>
      <c r="D33" s="47" t="s">
        <v>128</v>
      </c>
      <c r="E33" s="46">
        <v>1999</v>
      </c>
      <c r="F33" s="46">
        <v>1</v>
      </c>
      <c r="G33" s="3"/>
      <c r="H33" s="4">
        <v>25</v>
      </c>
      <c r="I33" s="4">
        <f t="shared" si="1"/>
        <v>30.25</v>
      </c>
      <c r="J33" s="18" t="s">
        <v>10</v>
      </c>
      <c r="K33" s="20"/>
      <c r="L33" s="18"/>
    </row>
    <row r="34" spans="1:12" ht="30" customHeight="1" x14ac:dyDescent="0.3">
      <c r="A34" s="27" t="s">
        <v>1636</v>
      </c>
      <c r="B34" s="47" t="s">
        <v>1613</v>
      </c>
      <c r="C34" s="47"/>
      <c r="D34" s="47" t="s">
        <v>128</v>
      </c>
      <c r="E34" s="46">
        <v>2004</v>
      </c>
      <c r="F34" s="46">
        <v>5</v>
      </c>
      <c r="G34" s="3"/>
      <c r="H34" s="4">
        <v>20</v>
      </c>
      <c r="I34" s="4">
        <f>H34*Bordeaux!$L$7</f>
        <v>24.2</v>
      </c>
      <c r="J34" s="18" t="s">
        <v>10</v>
      </c>
      <c r="K34" s="20"/>
      <c r="L34" s="18"/>
    </row>
    <row r="35" spans="1:12" ht="30" customHeight="1" x14ac:dyDescent="0.3">
      <c r="A35" s="27" t="s">
        <v>1049</v>
      </c>
      <c r="B35" s="47" t="s">
        <v>868</v>
      </c>
      <c r="C35" s="47"/>
      <c r="D35" s="47" t="s">
        <v>128</v>
      </c>
      <c r="E35" s="50">
        <v>1981</v>
      </c>
      <c r="F35" s="46">
        <v>1</v>
      </c>
      <c r="G35" s="3"/>
      <c r="H35" s="4">
        <v>25</v>
      </c>
      <c r="I35" s="4">
        <f>H35*$L$6</f>
        <v>30.25</v>
      </c>
      <c r="J35" s="18"/>
      <c r="K35" s="20"/>
      <c r="L35" s="18"/>
    </row>
    <row r="36" spans="1:12" ht="30" customHeight="1" x14ac:dyDescent="0.3">
      <c r="A36" s="27" t="s">
        <v>1329</v>
      </c>
      <c r="B36" s="47" t="s">
        <v>1328</v>
      </c>
      <c r="C36" s="47"/>
      <c r="D36" s="47" t="s">
        <v>128</v>
      </c>
      <c r="E36" s="50">
        <v>2023</v>
      </c>
      <c r="F36" s="46">
        <v>6</v>
      </c>
      <c r="G36" s="3"/>
      <c r="H36" s="4">
        <v>35.54</v>
      </c>
      <c r="I36" s="4">
        <f>H36*$L$6</f>
        <v>43.003399999999999</v>
      </c>
      <c r="J36" s="18" t="s">
        <v>10</v>
      </c>
      <c r="K36" s="20"/>
      <c r="L36" s="18"/>
    </row>
    <row r="37" spans="1:12" ht="30" customHeight="1" x14ac:dyDescent="0.3">
      <c r="A37" s="58" t="s">
        <v>1330</v>
      </c>
      <c r="B37" s="3" t="s">
        <v>1289</v>
      </c>
      <c r="C37" s="3"/>
      <c r="D37" s="3" t="s">
        <v>128</v>
      </c>
      <c r="E37" s="3">
        <v>1982</v>
      </c>
      <c r="F37" s="3">
        <v>10</v>
      </c>
      <c r="G37" s="3"/>
      <c r="H37" s="4">
        <v>25</v>
      </c>
      <c r="I37" s="4">
        <f>H37*$L$6</f>
        <v>30.25</v>
      </c>
      <c r="J37" s="18" t="s">
        <v>10</v>
      </c>
      <c r="K37" s="20"/>
      <c r="L37" s="18"/>
    </row>
    <row r="38" spans="1:12" ht="30" customHeight="1" x14ac:dyDescent="0.3">
      <c r="A38" s="27" t="s">
        <v>1639</v>
      </c>
      <c r="B38" s="47" t="s">
        <v>63</v>
      </c>
      <c r="C38" s="47"/>
      <c r="D38" s="47" t="s">
        <v>128</v>
      </c>
      <c r="E38" s="46">
        <v>1995</v>
      </c>
      <c r="F38" s="46">
        <v>2</v>
      </c>
      <c r="G38" s="3"/>
      <c r="H38" s="4">
        <v>20</v>
      </c>
      <c r="I38" s="4">
        <f>H38*Bordeaux!$L$7</f>
        <v>24.2</v>
      </c>
      <c r="J38" s="18" t="s">
        <v>10</v>
      </c>
      <c r="K38" s="20"/>
      <c r="L38" s="18"/>
    </row>
    <row r="39" spans="1:12" ht="30" customHeight="1" x14ac:dyDescent="0.3">
      <c r="A39" s="27" t="s">
        <v>1642</v>
      </c>
      <c r="B39" s="47" t="s">
        <v>1615</v>
      </c>
      <c r="C39" s="47"/>
      <c r="D39" s="47" t="s">
        <v>128</v>
      </c>
      <c r="E39" s="46">
        <v>1980</v>
      </c>
      <c r="F39" s="46">
        <v>1</v>
      </c>
      <c r="G39" s="3"/>
      <c r="H39" s="4">
        <v>20</v>
      </c>
      <c r="I39" s="4">
        <f>H39*Bordeaux!$L$7</f>
        <v>24.2</v>
      </c>
      <c r="J39" s="18" t="s">
        <v>10</v>
      </c>
      <c r="K39" s="20"/>
      <c r="L39" s="18"/>
    </row>
    <row r="40" spans="1:12" ht="30" customHeight="1" x14ac:dyDescent="0.3">
      <c r="A40" s="58" t="s">
        <v>1447</v>
      </c>
      <c r="B40" s="3" t="s">
        <v>446</v>
      </c>
      <c r="C40" s="3" t="s">
        <v>340</v>
      </c>
      <c r="D40" s="3" t="s">
        <v>128</v>
      </c>
      <c r="E40" s="70">
        <v>2023</v>
      </c>
      <c r="F40" s="3">
        <v>12</v>
      </c>
      <c r="G40" s="3"/>
      <c r="H40" s="4">
        <v>29</v>
      </c>
      <c r="I40" s="4">
        <f t="shared" ref="I40:I48" si="2">H40*$L$6</f>
        <v>35.089999999999996</v>
      </c>
      <c r="J40" s="18" t="s">
        <v>10</v>
      </c>
      <c r="K40" s="20" t="s">
        <v>52</v>
      </c>
      <c r="L40" s="18"/>
    </row>
    <row r="41" spans="1:12" ht="30" customHeight="1" x14ac:dyDescent="0.3">
      <c r="A41" s="59" t="s">
        <v>578</v>
      </c>
      <c r="B41" s="47" t="s">
        <v>577</v>
      </c>
      <c r="C41" s="47" t="s">
        <v>340</v>
      </c>
      <c r="D41" s="47" t="s">
        <v>128</v>
      </c>
      <c r="E41" s="50">
        <v>2002</v>
      </c>
      <c r="F41" s="46">
        <v>1</v>
      </c>
      <c r="G41" s="3"/>
      <c r="H41" s="4">
        <v>5950</v>
      </c>
      <c r="I41" s="4">
        <f t="shared" si="2"/>
        <v>7199.5</v>
      </c>
      <c r="J41" s="18"/>
      <c r="K41" s="20"/>
      <c r="L41" s="18"/>
    </row>
    <row r="42" spans="1:12" ht="30" customHeight="1" x14ac:dyDescent="0.3">
      <c r="A42" s="58" t="s">
        <v>1728</v>
      </c>
      <c r="B42" s="3" t="s">
        <v>1724</v>
      </c>
      <c r="C42" s="3" t="s">
        <v>340</v>
      </c>
      <c r="D42" s="3" t="s">
        <v>128</v>
      </c>
      <c r="E42" s="70">
        <v>2024</v>
      </c>
      <c r="F42" s="3">
        <v>1</v>
      </c>
      <c r="G42" s="3"/>
      <c r="H42" s="4">
        <v>24</v>
      </c>
      <c r="I42" s="4">
        <f t="shared" si="2"/>
        <v>29.04</v>
      </c>
      <c r="J42" s="18" t="s">
        <v>10</v>
      </c>
      <c r="K42" s="20"/>
      <c r="L42" s="18"/>
    </row>
    <row r="43" spans="1:12" ht="30" customHeight="1" x14ac:dyDescent="0.3">
      <c r="A43" s="58" t="s">
        <v>1566</v>
      </c>
      <c r="B43" s="3" t="s">
        <v>581</v>
      </c>
      <c r="C43" s="3"/>
      <c r="D43" s="3" t="s">
        <v>128</v>
      </c>
      <c r="E43" s="3">
        <v>2023</v>
      </c>
      <c r="F43" s="3">
        <v>1</v>
      </c>
      <c r="G43" s="3"/>
      <c r="H43" s="4">
        <v>115</v>
      </c>
      <c r="I43" s="4">
        <f t="shared" si="2"/>
        <v>139.15</v>
      </c>
      <c r="J43" s="18" t="s">
        <v>10</v>
      </c>
      <c r="K43" s="20"/>
      <c r="L43" s="18"/>
    </row>
    <row r="44" spans="1:12" ht="30" customHeight="1" x14ac:dyDescent="0.3">
      <c r="A44" s="59" t="s">
        <v>1088</v>
      </c>
      <c r="B44" s="3" t="s">
        <v>1198</v>
      </c>
      <c r="C44" s="3" t="s">
        <v>340</v>
      </c>
      <c r="D44" s="3" t="s">
        <v>128</v>
      </c>
      <c r="E44" s="3">
        <v>2019</v>
      </c>
      <c r="F44" s="3">
        <v>1</v>
      </c>
      <c r="G44" s="3"/>
      <c r="H44" s="4">
        <v>885</v>
      </c>
      <c r="I44" s="4">
        <f t="shared" si="2"/>
        <v>1070.8499999999999</v>
      </c>
      <c r="J44" s="18"/>
      <c r="K44" s="20"/>
      <c r="L44" s="18"/>
    </row>
    <row r="45" spans="1:12" ht="30" customHeight="1" x14ac:dyDescent="0.3">
      <c r="A45" s="59" t="s">
        <v>1088</v>
      </c>
      <c r="B45" s="47" t="s">
        <v>1089</v>
      </c>
      <c r="C45" s="47" t="s">
        <v>340</v>
      </c>
      <c r="D45" s="47" t="s">
        <v>128</v>
      </c>
      <c r="E45" s="50">
        <v>2018</v>
      </c>
      <c r="F45" s="46">
        <v>1</v>
      </c>
      <c r="G45" s="3"/>
      <c r="H45" s="4">
        <v>275</v>
      </c>
      <c r="I45" s="4">
        <f t="shared" si="2"/>
        <v>332.75</v>
      </c>
      <c r="J45" s="18"/>
      <c r="K45" s="20"/>
      <c r="L45" s="18"/>
    </row>
    <row r="46" spans="1:12" ht="30" customHeight="1" x14ac:dyDescent="0.3">
      <c r="A46" s="58" t="s">
        <v>1812</v>
      </c>
      <c r="B46" s="3" t="s">
        <v>754</v>
      </c>
      <c r="C46" s="3"/>
      <c r="D46" s="3" t="s">
        <v>128</v>
      </c>
      <c r="E46" s="70">
        <v>2022</v>
      </c>
      <c r="F46" s="3">
        <v>6</v>
      </c>
      <c r="G46" s="3"/>
      <c r="H46" s="4">
        <v>34.71</v>
      </c>
      <c r="I46" s="4">
        <f t="shared" si="2"/>
        <v>41.999099999999999</v>
      </c>
      <c r="J46" s="18" t="s">
        <v>10</v>
      </c>
      <c r="K46" s="20"/>
      <c r="L46" s="18"/>
    </row>
    <row r="47" spans="1:12" ht="30" customHeight="1" x14ac:dyDescent="0.3">
      <c r="A47" s="59" t="s">
        <v>521</v>
      </c>
      <c r="B47" s="47" t="s">
        <v>352</v>
      </c>
      <c r="C47" s="47"/>
      <c r="D47" s="47" t="s">
        <v>128</v>
      </c>
      <c r="E47" s="50">
        <v>2018</v>
      </c>
      <c r="F47" s="46">
        <v>6</v>
      </c>
      <c r="G47" s="3"/>
      <c r="H47" s="4">
        <v>49</v>
      </c>
      <c r="I47" s="4">
        <f t="shared" si="2"/>
        <v>59.29</v>
      </c>
      <c r="J47" s="18"/>
      <c r="K47" s="20"/>
      <c r="L47" s="18"/>
    </row>
    <row r="48" spans="1:12" ht="30" customHeight="1" x14ac:dyDescent="0.3">
      <c r="A48" s="27" t="s">
        <v>1559</v>
      </c>
      <c r="B48" s="47" t="s">
        <v>57</v>
      </c>
      <c r="C48" s="47"/>
      <c r="D48" s="47" t="s">
        <v>128</v>
      </c>
      <c r="E48" s="46">
        <v>2005</v>
      </c>
      <c r="F48" s="46">
        <v>8</v>
      </c>
      <c r="G48" s="3"/>
      <c r="H48" s="4">
        <v>58</v>
      </c>
      <c r="I48" s="4">
        <f t="shared" si="2"/>
        <v>70.179999999999993</v>
      </c>
      <c r="J48" s="18" t="s">
        <v>10</v>
      </c>
      <c r="K48" s="20"/>
      <c r="L48" s="18"/>
    </row>
    <row r="49" spans="1:12" ht="30" customHeight="1" x14ac:dyDescent="0.3">
      <c r="A49" s="27" t="s">
        <v>2008</v>
      </c>
      <c r="B49" s="47" t="s">
        <v>57</v>
      </c>
      <c r="C49" s="47"/>
      <c r="D49" s="47" t="s">
        <v>128</v>
      </c>
      <c r="E49" s="46">
        <v>2010</v>
      </c>
      <c r="F49" s="46">
        <v>2</v>
      </c>
      <c r="G49" s="3"/>
      <c r="H49" s="4">
        <v>55</v>
      </c>
      <c r="I49" s="4">
        <f>H49*Bordeaux!$L$7</f>
        <v>66.55</v>
      </c>
      <c r="J49" s="18" t="s">
        <v>10</v>
      </c>
      <c r="K49" s="20"/>
      <c r="L49" s="18"/>
    </row>
    <row r="50" spans="1:12" ht="30" customHeight="1" x14ac:dyDescent="0.3">
      <c r="A50" s="58" t="s">
        <v>1809</v>
      </c>
      <c r="B50" s="3" t="s">
        <v>754</v>
      </c>
      <c r="C50" s="3" t="s">
        <v>340</v>
      </c>
      <c r="D50" s="3" t="s">
        <v>128</v>
      </c>
      <c r="E50" s="70">
        <v>2023</v>
      </c>
      <c r="F50" s="3">
        <v>6</v>
      </c>
      <c r="G50" s="3"/>
      <c r="H50" s="4">
        <v>70.25</v>
      </c>
      <c r="I50" s="4">
        <f t="shared" ref="I50:I60" si="3">H50*$L$6</f>
        <v>85.002499999999998</v>
      </c>
      <c r="J50" s="18" t="s">
        <v>10</v>
      </c>
      <c r="K50" s="20"/>
      <c r="L50" s="18"/>
    </row>
    <row r="51" spans="1:12" ht="30" customHeight="1" x14ac:dyDescent="0.3">
      <c r="A51" s="27" t="s">
        <v>1813</v>
      </c>
      <c r="B51" s="47" t="s">
        <v>754</v>
      </c>
      <c r="C51" s="47"/>
      <c r="D51" s="47" t="s">
        <v>128</v>
      </c>
      <c r="E51" s="46">
        <v>2019</v>
      </c>
      <c r="F51" s="46">
        <v>6</v>
      </c>
      <c r="G51" s="3"/>
      <c r="H51" s="4">
        <v>55</v>
      </c>
      <c r="I51" s="4">
        <f t="shared" si="3"/>
        <v>66.55</v>
      </c>
      <c r="J51" s="18"/>
      <c r="K51" s="20"/>
      <c r="L51" s="18"/>
    </row>
    <row r="52" spans="1:12" ht="30" customHeight="1" x14ac:dyDescent="0.3">
      <c r="A52" s="59" t="s">
        <v>954</v>
      </c>
      <c r="B52" s="3" t="s">
        <v>692</v>
      </c>
      <c r="C52" s="3"/>
      <c r="D52" s="3" t="s">
        <v>128</v>
      </c>
      <c r="E52" s="70">
        <v>2018</v>
      </c>
      <c r="F52" s="3">
        <v>1</v>
      </c>
      <c r="G52" s="3"/>
      <c r="H52" s="4">
        <v>23.97</v>
      </c>
      <c r="I52" s="4">
        <f t="shared" si="3"/>
        <v>29.003699999999998</v>
      </c>
      <c r="J52" s="18"/>
      <c r="K52" s="20"/>
      <c r="L52" s="18"/>
    </row>
    <row r="53" spans="1:12" ht="30" customHeight="1" x14ac:dyDescent="0.3">
      <c r="A53" s="59" t="s">
        <v>954</v>
      </c>
      <c r="B53" s="3" t="s">
        <v>137</v>
      </c>
      <c r="C53" s="3"/>
      <c r="D53" s="3" t="s">
        <v>128</v>
      </c>
      <c r="E53" s="70">
        <v>2018</v>
      </c>
      <c r="F53" s="3">
        <v>6</v>
      </c>
      <c r="G53" s="3"/>
      <c r="H53" s="4">
        <v>28.93</v>
      </c>
      <c r="I53" s="4">
        <f t="shared" si="3"/>
        <v>35.005299999999998</v>
      </c>
      <c r="J53" s="3"/>
      <c r="K53" s="20"/>
      <c r="L53" s="18"/>
    </row>
    <row r="54" spans="1:12" ht="30" customHeight="1" x14ac:dyDescent="0.3">
      <c r="A54" s="59" t="s">
        <v>947</v>
      </c>
      <c r="B54" s="47" t="s">
        <v>881</v>
      </c>
      <c r="C54" s="47"/>
      <c r="D54" s="47" t="s">
        <v>128</v>
      </c>
      <c r="E54" s="50">
        <v>1987</v>
      </c>
      <c r="F54" s="46">
        <v>2</v>
      </c>
      <c r="G54" s="3"/>
      <c r="H54" s="4">
        <v>25</v>
      </c>
      <c r="I54" s="4">
        <f t="shared" si="3"/>
        <v>30.25</v>
      </c>
      <c r="J54" s="18"/>
      <c r="K54" s="20" t="s">
        <v>894</v>
      </c>
      <c r="L54" s="18"/>
    </row>
    <row r="55" spans="1:12" ht="30" customHeight="1" x14ac:dyDescent="0.3">
      <c r="A55" s="59" t="s">
        <v>948</v>
      </c>
      <c r="B55" s="47" t="s">
        <v>881</v>
      </c>
      <c r="C55" s="47"/>
      <c r="D55" s="47" t="s">
        <v>128</v>
      </c>
      <c r="E55" s="50">
        <v>1987</v>
      </c>
      <c r="F55" s="46">
        <v>4</v>
      </c>
      <c r="G55" s="3"/>
      <c r="H55" s="4">
        <v>30</v>
      </c>
      <c r="I55" s="4">
        <f t="shared" si="3"/>
        <v>36.299999999999997</v>
      </c>
      <c r="J55" s="18"/>
      <c r="K55" s="20"/>
      <c r="L55" s="18"/>
    </row>
    <row r="56" spans="1:12" ht="25.05" customHeight="1" x14ac:dyDescent="0.3">
      <c r="A56" s="59" t="s">
        <v>955</v>
      </c>
      <c r="B56" s="47" t="s">
        <v>953</v>
      </c>
      <c r="C56" s="47" t="s">
        <v>340</v>
      </c>
      <c r="D56" s="47" t="s">
        <v>128</v>
      </c>
      <c r="E56" s="50">
        <v>2021</v>
      </c>
      <c r="F56" s="46">
        <v>6</v>
      </c>
      <c r="G56" s="3"/>
      <c r="H56" s="4">
        <v>35.54</v>
      </c>
      <c r="I56" s="4">
        <f t="shared" si="3"/>
        <v>43.003399999999999</v>
      </c>
      <c r="J56" s="18"/>
      <c r="K56" s="56"/>
      <c r="L56" s="18"/>
    </row>
    <row r="57" spans="1:12" ht="30" customHeight="1" x14ac:dyDescent="0.3">
      <c r="A57" s="59" t="s">
        <v>519</v>
      </c>
      <c r="B57" s="47" t="s">
        <v>352</v>
      </c>
      <c r="C57" s="47"/>
      <c r="D57" s="47" t="s">
        <v>128</v>
      </c>
      <c r="E57" s="50">
        <v>2018</v>
      </c>
      <c r="F57" s="46">
        <v>6</v>
      </c>
      <c r="G57" s="3"/>
      <c r="H57" s="4">
        <v>28.93</v>
      </c>
      <c r="I57" s="4">
        <f t="shared" si="3"/>
        <v>35.005299999999998</v>
      </c>
      <c r="J57" s="18"/>
      <c r="K57" s="20"/>
      <c r="L57" s="18"/>
    </row>
    <row r="58" spans="1:12" ht="30" customHeight="1" x14ac:dyDescent="0.3">
      <c r="A58" s="59" t="s">
        <v>520</v>
      </c>
      <c r="B58" s="47" t="s">
        <v>352</v>
      </c>
      <c r="C58" s="47" t="s">
        <v>358</v>
      </c>
      <c r="D58" s="47" t="s">
        <v>128</v>
      </c>
      <c r="E58" s="50">
        <v>2018</v>
      </c>
      <c r="F58" s="46">
        <v>3</v>
      </c>
      <c r="G58" s="3"/>
      <c r="H58" s="4">
        <v>28.93</v>
      </c>
      <c r="I58" s="4">
        <f t="shared" si="3"/>
        <v>35.005299999999998</v>
      </c>
      <c r="J58" s="18"/>
      <c r="K58" s="20"/>
      <c r="L58" s="18"/>
    </row>
    <row r="59" spans="1:12" ht="30" customHeight="1" x14ac:dyDescent="0.3">
      <c r="A59" s="59" t="s">
        <v>1035</v>
      </c>
      <c r="B59" s="47" t="s">
        <v>105</v>
      </c>
      <c r="C59" s="47"/>
      <c r="D59" s="47" t="s">
        <v>128</v>
      </c>
      <c r="E59" s="50">
        <v>2021</v>
      </c>
      <c r="F59" s="46">
        <v>6</v>
      </c>
      <c r="G59" s="3"/>
      <c r="H59" s="4">
        <v>28.93</v>
      </c>
      <c r="I59" s="4">
        <f t="shared" si="3"/>
        <v>35.005299999999998</v>
      </c>
      <c r="J59" s="18"/>
      <c r="K59" s="20"/>
      <c r="L59" s="18"/>
    </row>
    <row r="60" spans="1:12" ht="30" customHeight="1" x14ac:dyDescent="0.3">
      <c r="A60" s="59" t="s">
        <v>1035</v>
      </c>
      <c r="B60" s="47" t="s">
        <v>105</v>
      </c>
      <c r="C60" s="47"/>
      <c r="D60" s="47" t="s">
        <v>128</v>
      </c>
      <c r="E60" s="50">
        <v>2023</v>
      </c>
      <c r="F60" s="46">
        <v>6</v>
      </c>
      <c r="G60" s="3"/>
      <c r="H60" s="4">
        <v>31.41</v>
      </c>
      <c r="I60" s="4">
        <f t="shared" si="3"/>
        <v>38.006099999999996</v>
      </c>
      <c r="J60" s="18" t="s">
        <v>10</v>
      </c>
      <c r="K60" s="20"/>
      <c r="L60" s="18"/>
    </row>
    <row r="61" spans="1:12" ht="30" customHeight="1" x14ac:dyDescent="0.3">
      <c r="A61" s="27" t="s">
        <v>1650</v>
      </c>
      <c r="B61" s="47" t="s">
        <v>1627</v>
      </c>
      <c r="D61" s="47" t="s">
        <v>128</v>
      </c>
      <c r="E61" s="46">
        <v>1989</v>
      </c>
      <c r="F61" s="46">
        <v>3</v>
      </c>
      <c r="G61" s="3"/>
      <c r="H61" s="4">
        <v>35</v>
      </c>
      <c r="I61" s="4">
        <f>H61*Bordeaux!$L$7</f>
        <v>42.35</v>
      </c>
      <c r="J61" s="18" t="s">
        <v>10</v>
      </c>
      <c r="K61" s="20"/>
      <c r="L61" s="18"/>
    </row>
    <row r="62" spans="1:12" ht="30" customHeight="1" x14ac:dyDescent="0.3">
      <c r="A62" s="58" t="s">
        <v>1212</v>
      </c>
      <c r="B62" s="3" t="s">
        <v>754</v>
      </c>
      <c r="C62" s="3" t="s">
        <v>340</v>
      </c>
      <c r="D62" s="3" t="s">
        <v>128</v>
      </c>
      <c r="E62" s="70">
        <v>2023</v>
      </c>
      <c r="F62" s="3">
        <v>6</v>
      </c>
      <c r="G62" s="3"/>
      <c r="H62" s="4">
        <v>30.58</v>
      </c>
      <c r="I62" s="4">
        <f t="shared" ref="I62:I94" si="4">H62*$L$6</f>
        <v>37.001799999999996</v>
      </c>
      <c r="J62" s="18" t="s">
        <v>10</v>
      </c>
      <c r="K62" s="20"/>
      <c r="L62" s="18"/>
    </row>
    <row r="63" spans="1:12" ht="30" customHeight="1" x14ac:dyDescent="0.3">
      <c r="A63" s="59" t="s">
        <v>1141</v>
      </c>
      <c r="B63" s="3" t="s">
        <v>1017</v>
      </c>
      <c r="C63" s="47" t="s">
        <v>340</v>
      </c>
      <c r="D63" s="47" t="s">
        <v>128</v>
      </c>
      <c r="E63" s="50">
        <v>2018</v>
      </c>
      <c r="F63" s="46">
        <v>1</v>
      </c>
      <c r="G63" s="3"/>
      <c r="H63" s="4">
        <v>525</v>
      </c>
      <c r="I63" s="4">
        <f t="shared" si="4"/>
        <v>635.25</v>
      </c>
      <c r="J63" s="18"/>
      <c r="K63" s="20"/>
      <c r="L63" s="18"/>
    </row>
    <row r="64" spans="1:12" ht="30" customHeight="1" x14ac:dyDescent="0.3">
      <c r="A64" s="58" t="s">
        <v>1141</v>
      </c>
      <c r="B64" s="3" t="s">
        <v>1142</v>
      </c>
      <c r="C64" s="47" t="s">
        <v>340</v>
      </c>
      <c r="D64" s="47" t="s">
        <v>128</v>
      </c>
      <c r="E64" s="50">
        <v>2015</v>
      </c>
      <c r="F64" s="46">
        <v>1</v>
      </c>
      <c r="G64" s="3"/>
      <c r="H64" s="4">
        <v>795</v>
      </c>
      <c r="I64" s="4">
        <f t="shared" si="4"/>
        <v>961.94999999999993</v>
      </c>
      <c r="J64" s="18" t="s">
        <v>10</v>
      </c>
      <c r="K64" s="20"/>
      <c r="L64" s="18"/>
    </row>
    <row r="65" spans="1:12" ht="30" customHeight="1" x14ac:dyDescent="0.3">
      <c r="A65" s="58" t="s">
        <v>1141</v>
      </c>
      <c r="B65" s="3" t="s">
        <v>1142</v>
      </c>
      <c r="C65" s="3" t="s">
        <v>340</v>
      </c>
      <c r="D65" s="3" t="s">
        <v>128</v>
      </c>
      <c r="E65" s="70">
        <v>2017</v>
      </c>
      <c r="F65" s="3">
        <v>3</v>
      </c>
      <c r="G65" s="3"/>
      <c r="H65" s="4">
        <v>795</v>
      </c>
      <c r="I65" s="4">
        <f t="shared" si="4"/>
        <v>961.94999999999993</v>
      </c>
      <c r="J65" s="18"/>
      <c r="K65" s="20"/>
      <c r="L65" s="18"/>
    </row>
    <row r="66" spans="1:12" ht="30" customHeight="1" x14ac:dyDescent="0.3">
      <c r="A66" s="58" t="s">
        <v>1428</v>
      </c>
      <c r="B66" s="3" t="s">
        <v>1427</v>
      </c>
      <c r="C66" s="3"/>
      <c r="D66" s="3" t="s">
        <v>128</v>
      </c>
      <c r="E66" s="70">
        <v>2019</v>
      </c>
      <c r="F66" s="3">
        <v>1</v>
      </c>
      <c r="G66" s="3"/>
      <c r="H66" s="4">
        <v>245</v>
      </c>
      <c r="I66" s="4">
        <f t="shared" si="4"/>
        <v>296.45</v>
      </c>
      <c r="J66" s="18" t="s">
        <v>10</v>
      </c>
      <c r="K66" s="20"/>
      <c r="L66" s="18"/>
    </row>
    <row r="67" spans="1:12" ht="30" customHeight="1" x14ac:dyDescent="0.3">
      <c r="A67" s="58" t="s">
        <v>144</v>
      </c>
      <c r="B67" s="3" t="s">
        <v>145</v>
      </c>
      <c r="C67" s="3"/>
      <c r="D67" s="3" t="s">
        <v>128</v>
      </c>
      <c r="E67" s="70">
        <v>2015</v>
      </c>
      <c r="F67" s="3">
        <v>6</v>
      </c>
      <c r="G67" s="3"/>
      <c r="H67" s="4">
        <v>325</v>
      </c>
      <c r="I67" s="4">
        <f t="shared" si="4"/>
        <v>393.25</v>
      </c>
      <c r="J67" s="18"/>
      <c r="K67" s="20"/>
      <c r="L67" s="18"/>
    </row>
    <row r="68" spans="1:12" ht="30" customHeight="1" x14ac:dyDescent="0.3">
      <c r="A68" s="58" t="s">
        <v>144</v>
      </c>
      <c r="B68" s="3" t="s">
        <v>145</v>
      </c>
      <c r="C68" s="3"/>
      <c r="D68" s="3" t="s">
        <v>128</v>
      </c>
      <c r="E68" s="70">
        <v>2016</v>
      </c>
      <c r="F68" s="3">
        <v>6</v>
      </c>
      <c r="G68" s="3"/>
      <c r="H68" s="4">
        <v>325</v>
      </c>
      <c r="I68" s="4">
        <f t="shared" si="4"/>
        <v>393.25</v>
      </c>
      <c r="J68" s="18"/>
      <c r="K68" s="20"/>
      <c r="L68" s="18"/>
    </row>
    <row r="69" spans="1:12" ht="30" customHeight="1" x14ac:dyDescent="0.3">
      <c r="A69" s="58" t="s">
        <v>144</v>
      </c>
      <c r="B69" s="3" t="s">
        <v>684</v>
      </c>
      <c r="C69" s="3"/>
      <c r="D69" s="3" t="s">
        <v>128</v>
      </c>
      <c r="E69" s="70">
        <v>2014</v>
      </c>
      <c r="F69" s="3">
        <v>1</v>
      </c>
      <c r="G69" s="3"/>
      <c r="H69" s="4">
        <v>925</v>
      </c>
      <c r="I69" s="4">
        <f t="shared" si="4"/>
        <v>1119.25</v>
      </c>
      <c r="J69" s="18" t="s">
        <v>10</v>
      </c>
      <c r="K69" s="20"/>
      <c r="L69" s="18"/>
    </row>
    <row r="70" spans="1:12" ht="30" customHeight="1" x14ac:dyDescent="0.3">
      <c r="A70" s="58" t="s">
        <v>144</v>
      </c>
      <c r="B70" s="3" t="s">
        <v>684</v>
      </c>
      <c r="C70" s="3"/>
      <c r="D70" s="3" t="s">
        <v>128</v>
      </c>
      <c r="E70" s="70">
        <v>2021</v>
      </c>
      <c r="F70" s="3">
        <v>1</v>
      </c>
      <c r="G70" s="3"/>
      <c r="H70" s="4">
        <v>1200</v>
      </c>
      <c r="I70" s="4">
        <f t="shared" si="4"/>
        <v>1452</v>
      </c>
      <c r="J70" s="18"/>
      <c r="K70" s="20"/>
      <c r="L70" s="18"/>
    </row>
    <row r="71" spans="1:12" ht="30" customHeight="1" x14ac:dyDescent="0.3">
      <c r="A71" s="58" t="s">
        <v>144</v>
      </c>
      <c r="B71" s="3" t="s">
        <v>428</v>
      </c>
      <c r="C71" s="3"/>
      <c r="D71" s="3" t="s">
        <v>128</v>
      </c>
      <c r="E71" s="70">
        <v>2020</v>
      </c>
      <c r="F71" s="3">
        <v>8</v>
      </c>
      <c r="G71" s="3"/>
      <c r="H71" s="4">
        <v>195</v>
      </c>
      <c r="I71" s="4">
        <f t="shared" si="4"/>
        <v>235.95</v>
      </c>
      <c r="J71" s="18"/>
      <c r="K71" s="20"/>
      <c r="L71" s="18"/>
    </row>
    <row r="72" spans="1:12" ht="30" customHeight="1" x14ac:dyDescent="0.3">
      <c r="A72" s="58" t="s">
        <v>735</v>
      </c>
      <c r="B72" s="3" t="s">
        <v>728</v>
      </c>
      <c r="C72" s="3"/>
      <c r="D72" s="3" t="s">
        <v>128</v>
      </c>
      <c r="E72" s="70">
        <v>1976</v>
      </c>
      <c r="F72" s="3">
        <v>1</v>
      </c>
      <c r="G72" s="3"/>
      <c r="H72" s="4">
        <v>395</v>
      </c>
      <c r="I72" s="4">
        <f t="shared" si="4"/>
        <v>477.95</v>
      </c>
      <c r="J72" s="18"/>
      <c r="K72" s="20"/>
      <c r="L72" s="18"/>
    </row>
    <row r="73" spans="1:12" ht="30" customHeight="1" x14ac:dyDescent="0.3">
      <c r="A73" s="58" t="s">
        <v>738</v>
      </c>
      <c r="B73" s="3" t="s">
        <v>728</v>
      </c>
      <c r="C73" s="3"/>
      <c r="D73" s="3" t="s">
        <v>128</v>
      </c>
      <c r="E73" s="70">
        <v>1976</v>
      </c>
      <c r="F73" s="3">
        <v>2</v>
      </c>
      <c r="G73" s="3"/>
      <c r="H73" s="4">
        <v>375</v>
      </c>
      <c r="I73" s="4">
        <f t="shared" si="4"/>
        <v>453.75</v>
      </c>
      <c r="J73" s="18"/>
      <c r="K73" s="20"/>
      <c r="L73" s="18"/>
    </row>
    <row r="74" spans="1:12" ht="30" customHeight="1" x14ac:dyDescent="0.3">
      <c r="A74" s="58" t="s">
        <v>736</v>
      </c>
      <c r="B74" s="3" t="s">
        <v>728</v>
      </c>
      <c r="C74" s="3"/>
      <c r="D74" s="3" t="s">
        <v>128</v>
      </c>
      <c r="E74" s="70">
        <v>1976</v>
      </c>
      <c r="F74" s="3">
        <f>4-1</f>
        <v>3</v>
      </c>
      <c r="G74" s="3"/>
      <c r="H74" s="4">
        <v>395</v>
      </c>
      <c r="I74" s="4">
        <f t="shared" si="4"/>
        <v>477.95</v>
      </c>
      <c r="J74" s="18"/>
      <c r="K74" s="20"/>
      <c r="L74" s="18"/>
    </row>
    <row r="75" spans="1:12" ht="30" customHeight="1" x14ac:dyDescent="0.3">
      <c r="A75" s="58" t="s">
        <v>737</v>
      </c>
      <c r="B75" s="3" t="s">
        <v>728</v>
      </c>
      <c r="C75" s="3"/>
      <c r="D75" s="3" t="s">
        <v>128</v>
      </c>
      <c r="E75" s="70">
        <v>1976</v>
      </c>
      <c r="F75" s="3">
        <v>7</v>
      </c>
      <c r="G75" s="3"/>
      <c r="H75" s="4">
        <v>355</v>
      </c>
      <c r="I75" s="4">
        <f t="shared" si="4"/>
        <v>429.55</v>
      </c>
      <c r="J75" s="18"/>
      <c r="K75" s="20"/>
      <c r="L75" s="18"/>
    </row>
    <row r="76" spans="1:12" ht="30" customHeight="1" x14ac:dyDescent="0.3">
      <c r="A76" s="58" t="s">
        <v>743</v>
      </c>
      <c r="B76" s="3" t="s">
        <v>728</v>
      </c>
      <c r="C76" s="3"/>
      <c r="D76" s="3" t="s">
        <v>128</v>
      </c>
      <c r="E76" s="70">
        <v>1976</v>
      </c>
      <c r="F76" s="3">
        <v>3</v>
      </c>
      <c r="G76" s="3"/>
      <c r="H76" s="4">
        <v>295</v>
      </c>
      <c r="I76" s="4">
        <f t="shared" si="4"/>
        <v>356.95</v>
      </c>
      <c r="J76" s="18"/>
      <c r="K76" s="20"/>
      <c r="L76" s="18"/>
    </row>
    <row r="77" spans="1:12" ht="30" customHeight="1" x14ac:dyDescent="0.3">
      <c r="A77" s="59" t="s">
        <v>949</v>
      </c>
      <c r="B77" s="47" t="s">
        <v>883</v>
      </c>
      <c r="C77" s="47"/>
      <c r="D77" s="47" t="s">
        <v>128</v>
      </c>
      <c r="E77" s="50">
        <v>1990</v>
      </c>
      <c r="F77" s="46">
        <v>1</v>
      </c>
      <c r="G77" s="3"/>
      <c r="H77" s="4">
        <v>20</v>
      </c>
      <c r="I77" s="4">
        <f t="shared" si="4"/>
        <v>24.2</v>
      </c>
      <c r="J77" s="18"/>
      <c r="K77" s="20"/>
      <c r="L77" s="18"/>
    </row>
    <row r="78" spans="1:12" ht="30" customHeight="1" x14ac:dyDescent="0.3">
      <c r="A78" s="58" t="s">
        <v>1143</v>
      </c>
      <c r="B78" s="3" t="s">
        <v>1144</v>
      </c>
      <c r="C78" s="3" t="s">
        <v>340</v>
      </c>
      <c r="D78" s="3" t="s">
        <v>128</v>
      </c>
      <c r="E78" s="70">
        <v>2020</v>
      </c>
      <c r="F78" s="3">
        <v>1</v>
      </c>
      <c r="G78" s="3"/>
      <c r="H78" s="4">
        <v>100</v>
      </c>
      <c r="I78" s="4">
        <f t="shared" si="4"/>
        <v>121</v>
      </c>
      <c r="J78" s="18"/>
      <c r="K78" s="20"/>
      <c r="L78" s="18"/>
    </row>
    <row r="79" spans="1:12" ht="30" customHeight="1" x14ac:dyDescent="0.3">
      <c r="A79" s="58" t="s">
        <v>1008</v>
      </c>
      <c r="B79" s="3" t="s">
        <v>581</v>
      </c>
      <c r="C79" s="3" t="s">
        <v>340</v>
      </c>
      <c r="D79" s="3" t="s">
        <v>128</v>
      </c>
      <c r="E79" s="70">
        <v>2023</v>
      </c>
      <c r="F79" s="3">
        <v>1</v>
      </c>
      <c r="G79" s="3"/>
      <c r="H79" s="4">
        <v>175</v>
      </c>
      <c r="I79" s="4">
        <f t="shared" si="4"/>
        <v>211.75</v>
      </c>
      <c r="J79" s="18"/>
      <c r="K79" s="20"/>
      <c r="L79" s="18"/>
    </row>
    <row r="80" spans="1:12" ht="30" customHeight="1" x14ac:dyDescent="0.3">
      <c r="A80" s="58" t="s">
        <v>1008</v>
      </c>
      <c r="B80" s="3" t="s">
        <v>399</v>
      </c>
      <c r="C80" s="3" t="s">
        <v>340</v>
      </c>
      <c r="D80" s="3" t="s">
        <v>128</v>
      </c>
      <c r="E80" s="70">
        <v>2024</v>
      </c>
      <c r="F80" s="3">
        <v>2</v>
      </c>
      <c r="G80" s="3"/>
      <c r="H80" s="4">
        <v>29</v>
      </c>
      <c r="I80" s="4">
        <f t="shared" si="4"/>
        <v>35.089999999999996</v>
      </c>
      <c r="J80" s="18" t="s">
        <v>10</v>
      </c>
      <c r="K80" s="20"/>
      <c r="L80" s="18"/>
    </row>
    <row r="81" spans="1:12" ht="30" customHeight="1" x14ac:dyDescent="0.3">
      <c r="A81" s="58" t="s">
        <v>1008</v>
      </c>
      <c r="B81" s="3" t="s">
        <v>69</v>
      </c>
      <c r="C81" s="3" t="s">
        <v>340</v>
      </c>
      <c r="D81" s="3" t="s">
        <v>128</v>
      </c>
      <c r="E81" s="70">
        <v>1979</v>
      </c>
      <c r="F81" s="3">
        <v>1</v>
      </c>
      <c r="G81" s="3"/>
      <c r="H81" s="4">
        <v>12</v>
      </c>
      <c r="I81" s="4">
        <f t="shared" si="4"/>
        <v>14.52</v>
      </c>
      <c r="J81" s="18"/>
      <c r="K81" s="20"/>
      <c r="L81" s="18"/>
    </row>
    <row r="82" spans="1:12" ht="30" customHeight="1" x14ac:dyDescent="0.3">
      <c r="A82" s="58" t="s">
        <v>1008</v>
      </c>
      <c r="B82" s="3" t="s">
        <v>1211</v>
      </c>
      <c r="C82" s="3" t="s">
        <v>340</v>
      </c>
      <c r="D82" s="3" t="s">
        <v>128</v>
      </c>
      <c r="E82" s="70">
        <v>2020</v>
      </c>
      <c r="F82" s="3">
        <v>3</v>
      </c>
      <c r="G82" s="3"/>
      <c r="H82" s="4">
        <v>14.5</v>
      </c>
      <c r="I82" s="4">
        <f t="shared" si="4"/>
        <v>17.544999999999998</v>
      </c>
      <c r="J82" s="18"/>
      <c r="K82" s="20"/>
      <c r="L82" s="18"/>
    </row>
    <row r="83" spans="1:12" ht="30" customHeight="1" x14ac:dyDescent="0.3">
      <c r="A83" s="58" t="s">
        <v>1008</v>
      </c>
      <c r="B83" s="3" t="s">
        <v>137</v>
      </c>
      <c r="C83" s="3" t="s">
        <v>340</v>
      </c>
      <c r="D83" s="3" t="s">
        <v>128</v>
      </c>
      <c r="E83" s="70">
        <v>2024</v>
      </c>
      <c r="F83" s="3">
        <v>12</v>
      </c>
      <c r="G83" s="3"/>
      <c r="H83" s="4">
        <v>10.33</v>
      </c>
      <c r="I83" s="4">
        <f t="shared" si="4"/>
        <v>12.4993</v>
      </c>
      <c r="J83" s="18" t="s">
        <v>10</v>
      </c>
      <c r="K83" s="20"/>
      <c r="L83" s="18"/>
    </row>
    <row r="84" spans="1:12" ht="30" customHeight="1" x14ac:dyDescent="0.3">
      <c r="A84" s="58" t="s">
        <v>1008</v>
      </c>
      <c r="B84" s="3" t="s">
        <v>393</v>
      </c>
      <c r="C84" s="3" t="s">
        <v>340</v>
      </c>
      <c r="D84" s="3" t="s">
        <v>128</v>
      </c>
      <c r="E84" s="70">
        <v>2019</v>
      </c>
      <c r="F84" s="3">
        <v>6</v>
      </c>
      <c r="G84" s="3"/>
      <c r="H84" s="4">
        <v>19.010000000000002</v>
      </c>
      <c r="I84" s="4">
        <f t="shared" si="4"/>
        <v>23.002100000000002</v>
      </c>
      <c r="J84" s="18"/>
      <c r="K84" s="20"/>
      <c r="L84" s="18"/>
    </row>
    <row r="85" spans="1:12" ht="30" customHeight="1" x14ac:dyDescent="0.3">
      <c r="A85" s="58" t="s">
        <v>1008</v>
      </c>
      <c r="B85" s="3" t="s">
        <v>393</v>
      </c>
      <c r="C85" s="3" t="s">
        <v>340</v>
      </c>
      <c r="D85" s="3" t="s">
        <v>128</v>
      </c>
      <c r="E85" s="70">
        <v>2020</v>
      </c>
      <c r="F85" s="3">
        <v>6</v>
      </c>
      <c r="G85" s="3"/>
      <c r="H85" s="4">
        <v>21.49</v>
      </c>
      <c r="I85" s="4">
        <f t="shared" si="4"/>
        <v>26.002899999999997</v>
      </c>
      <c r="J85" s="18"/>
      <c r="K85" s="20"/>
      <c r="L85" s="18"/>
    </row>
    <row r="86" spans="1:12" ht="30" customHeight="1" x14ac:dyDescent="0.3">
      <c r="A86" s="58" t="s">
        <v>235</v>
      </c>
      <c r="B86" s="3" t="s">
        <v>236</v>
      </c>
      <c r="C86" s="3" t="s">
        <v>340</v>
      </c>
      <c r="D86" s="3" t="s">
        <v>128</v>
      </c>
      <c r="E86" s="70">
        <v>1991</v>
      </c>
      <c r="F86" s="3">
        <v>1</v>
      </c>
      <c r="G86" s="3"/>
      <c r="H86" s="4">
        <v>10</v>
      </c>
      <c r="I86" s="4">
        <f t="shared" si="4"/>
        <v>12.1</v>
      </c>
      <c r="J86" s="18"/>
      <c r="K86" s="20"/>
      <c r="L86" s="18"/>
    </row>
    <row r="87" spans="1:12" ht="30" customHeight="1" x14ac:dyDescent="0.3">
      <c r="A87" s="58" t="s">
        <v>1012</v>
      </c>
      <c r="B87" s="3" t="s">
        <v>423</v>
      </c>
      <c r="C87" s="3" t="s">
        <v>340</v>
      </c>
      <c r="D87" s="3" t="s">
        <v>128</v>
      </c>
      <c r="E87" s="70">
        <v>2020</v>
      </c>
      <c r="F87" s="3">
        <v>17</v>
      </c>
      <c r="G87" s="3"/>
      <c r="H87" s="4">
        <v>27</v>
      </c>
      <c r="I87" s="4">
        <f t="shared" si="4"/>
        <v>32.67</v>
      </c>
      <c r="J87" s="18"/>
      <c r="K87" s="20"/>
      <c r="L87" s="18"/>
    </row>
    <row r="88" spans="1:12" ht="30" customHeight="1" x14ac:dyDescent="0.3">
      <c r="A88" s="58" t="s">
        <v>1012</v>
      </c>
      <c r="B88" s="3" t="s">
        <v>423</v>
      </c>
      <c r="C88" s="3" t="s">
        <v>340</v>
      </c>
      <c r="D88" s="3" t="s">
        <v>128</v>
      </c>
      <c r="E88" s="70">
        <v>2021</v>
      </c>
      <c r="F88" s="3">
        <v>1</v>
      </c>
      <c r="G88" s="3"/>
      <c r="H88" s="4">
        <v>27</v>
      </c>
      <c r="I88" s="4">
        <f t="shared" si="4"/>
        <v>32.67</v>
      </c>
      <c r="J88" s="18"/>
      <c r="K88" s="20"/>
      <c r="L88" s="18"/>
    </row>
    <row r="89" spans="1:12" ht="30" customHeight="1" x14ac:dyDescent="0.3">
      <c r="A89" s="58" t="s">
        <v>1012</v>
      </c>
      <c r="B89" s="3" t="s">
        <v>423</v>
      </c>
      <c r="C89" s="3" t="s">
        <v>340</v>
      </c>
      <c r="D89" s="3" t="s">
        <v>128</v>
      </c>
      <c r="E89" s="70">
        <v>2022</v>
      </c>
      <c r="F89" s="3">
        <v>6</v>
      </c>
      <c r="G89" s="3"/>
      <c r="H89" s="4">
        <v>29</v>
      </c>
      <c r="I89" s="4">
        <f t="shared" si="4"/>
        <v>35.089999999999996</v>
      </c>
      <c r="J89" s="18"/>
      <c r="K89" s="20"/>
      <c r="L89" s="18"/>
    </row>
    <row r="90" spans="1:12" ht="30" customHeight="1" x14ac:dyDescent="0.3">
      <c r="A90" s="58" t="s">
        <v>1012</v>
      </c>
      <c r="B90" s="3" t="s">
        <v>423</v>
      </c>
      <c r="C90" s="3" t="s">
        <v>340</v>
      </c>
      <c r="D90" s="3" t="s">
        <v>128</v>
      </c>
      <c r="E90" s="70">
        <v>2023</v>
      </c>
      <c r="F90" s="3">
        <v>6</v>
      </c>
      <c r="G90" s="3"/>
      <c r="H90" s="4">
        <v>29</v>
      </c>
      <c r="I90" s="4">
        <f t="shared" si="4"/>
        <v>35.089999999999996</v>
      </c>
      <c r="J90" s="18"/>
      <c r="K90" s="20"/>
      <c r="L90" s="18"/>
    </row>
    <row r="91" spans="1:12" ht="30" customHeight="1" x14ac:dyDescent="0.3">
      <c r="A91" s="58" t="s">
        <v>1950</v>
      </c>
      <c r="B91" s="3" t="s">
        <v>614</v>
      </c>
      <c r="C91" s="3" t="s">
        <v>340</v>
      </c>
      <c r="D91" s="3" t="s">
        <v>128</v>
      </c>
      <c r="E91" s="70">
        <v>2024</v>
      </c>
      <c r="F91" s="3">
        <v>6</v>
      </c>
      <c r="G91" s="3"/>
      <c r="H91" s="4">
        <v>37</v>
      </c>
      <c r="I91" s="4">
        <f t="shared" si="4"/>
        <v>44.769999999999996</v>
      </c>
      <c r="J91" s="18" t="s">
        <v>10</v>
      </c>
      <c r="K91" s="20"/>
      <c r="L91" s="18"/>
    </row>
    <row r="92" spans="1:12" ht="30" customHeight="1" x14ac:dyDescent="0.3">
      <c r="A92" s="58" t="s">
        <v>156</v>
      </c>
      <c r="B92" s="3" t="s">
        <v>1902</v>
      </c>
      <c r="C92" s="3" t="s">
        <v>340</v>
      </c>
      <c r="D92" s="3" t="s">
        <v>128</v>
      </c>
      <c r="E92" s="70">
        <v>2023</v>
      </c>
      <c r="F92" s="3">
        <v>6</v>
      </c>
      <c r="G92" s="3"/>
      <c r="H92" s="4">
        <v>18.93</v>
      </c>
      <c r="I92" s="4">
        <f t="shared" si="4"/>
        <v>22.9053</v>
      </c>
      <c r="J92" s="18" t="s">
        <v>10</v>
      </c>
      <c r="K92" s="20"/>
      <c r="L92" s="18"/>
    </row>
    <row r="93" spans="1:12" ht="30" customHeight="1" x14ac:dyDescent="0.3">
      <c r="A93" s="59" t="s">
        <v>296</v>
      </c>
      <c r="B93" s="47" t="s">
        <v>854</v>
      </c>
      <c r="C93" s="47" t="s">
        <v>340</v>
      </c>
      <c r="D93" s="3" t="s">
        <v>128</v>
      </c>
      <c r="E93" s="50">
        <v>2019</v>
      </c>
      <c r="F93" s="46">
        <v>6</v>
      </c>
      <c r="G93" s="3"/>
      <c r="H93" s="4">
        <v>245</v>
      </c>
      <c r="I93" s="4">
        <f t="shared" si="4"/>
        <v>296.45</v>
      </c>
      <c r="J93" s="18"/>
      <c r="K93" s="20"/>
      <c r="L93" s="18"/>
    </row>
    <row r="94" spans="1:12" ht="30" customHeight="1" x14ac:dyDescent="0.3">
      <c r="A94" s="59" t="s">
        <v>296</v>
      </c>
      <c r="B94" s="47" t="s">
        <v>115</v>
      </c>
      <c r="C94" s="47" t="s">
        <v>340</v>
      </c>
      <c r="D94" s="3" t="s">
        <v>128</v>
      </c>
      <c r="E94" s="50">
        <v>2023</v>
      </c>
      <c r="F94" s="46">
        <v>6</v>
      </c>
      <c r="G94" s="3"/>
      <c r="H94" s="4">
        <v>44</v>
      </c>
      <c r="I94" s="4">
        <f t="shared" si="4"/>
        <v>53.239999999999995</v>
      </c>
      <c r="J94" s="18" t="s">
        <v>10</v>
      </c>
      <c r="K94" s="20"/>
      <c r="L94" s="18"/>
    </row>
    <row r="95" spans="1:12" ht="30" customHeight="1" x14ac:dyDescent="0.3">
      <c r="A95" s="58" t="s">
        <v>156</v>
      </c>
      <c r="B95" s="3" t="s">
        <v>137</v>
      </c>
      <c r="C95" s="3" t="s">
        <v>340</v>
      </c>
      <c r="D95" s="3" t="s">
        <v>128</v>
      </c>
      <c r="E95" s="70">
        <v>2024</v>
      </c>
      <c r="F95" s="3">
        <v>24</v>
      </c>
      <c r="G95" s="3"/>
      <c r="H95" s="4">
        <v>13.64</v>
      </c>
      <c r="I95" s="4">
        <f t="shared" ref="I95:I126" si="5">H95*$L$6</f>
        <v>16.5044</v>
      </c>
      <c r="J95" s="3"/>
      <c r="K95" s="20"/>
      <c r="L95" s="18"/>
    </row>
    <row r="96" spans="1:12" ht="30" customHeight="1" x14ac:dyDescent="0.3">
      <c r="A96" s="58" t="s">
        <v>156</v>
      </c>
      <c r="B96" s="3" t="s">
        <v>1406</v>
      </c>
      <c r="C96" s="3" t="s">
        <v>340</v>
      </c>
      <c r="D96" s="3" t="s">
        <v>128</v>
      </c>
      <c r="E96" s="70">
        <v>2024</v>
      </c>
      <c r="F96" s="3">
        <v>6</v>
      </c>
      <c r="G96" s="3"/>
      <c r="H96" s="4">
        <v>16.53</v>
      </c>
      <c r="I96" s="4">
        <f t="shared" si="5"/>
        <v>20.001300000000001</v>
      </c>
      <c r="J96" s="18" t="s">
        <v>10</v>
      </c>
      <c r="K96" s="20"/>
      <c r="L96" s="18"/>
    </row>
    <row r="97" spans="1:12" ht="30" customHeight="1" x14ac:dyDescent="0.3">
      <c r="A97" s="58" t="s">
        <v>156</v>
      </c>
      <c r="B97" s="3" t="s">
        <v>1165</v>
      </c>
      <c r="C97" s="3" t="s">
        <v>340</v>
      </c>
      <c r="D97" s="3" t="s">
        <v>128</v>
      </c>
      <c r="E97" s="70">
        <v>2024</v>
      </c>
      <c r="F97" s="3">
        <v>6</v>
      </c>
      <c r="G97" s="3"/>
      <c r="H97" s="4">
        <v>27.27</v>
      </c>
      <c r="I97" s="4">
        <f t="shared" si="5"/>
        <v>32.996699999999997</v>
      </c>
      <c r="J97" s="18" t="s">
        <v>10</v>
      </c>
      <c r="K97" s="20"/>
      <c r="L97" s="18"/>
    </row>
    <row r="98" spans="1:12" ht="30" customHeight="1" x14ac:dyDescent="0.3">
      <c r="A98" s="59" t="s">
        <v>825</v>
      </c>
      <c r="B98" s="47" t="s">
        <v>816</v>
      </c>
      <c r="C98" s="47" t="s">
        <v>340</v>
      </c>
      <c r="D98" s="3" t="s">
        <v>128</v>
      </c>
      <c r="E98" s="50">
        <v>1993</v>
      </c>
      <c r="F98" s="46">
        <v>1</v>
      </c>
      <c r="G98" s="3"/>
      <c r="H98" s="4">
        <v>15</v>
      </c>
      <c r="I98" s="4">
        <f t="shared" si="5"/>
        <v>18.149999999999999</v>
      </c>
      <c r="J98" s="18"/>
      <c r="K98" s="20"/>
      <c r="L98" s="18"/>
    </row>
    <row r="99" spans="1:12" ht="30" customHeight="1" x14ac:dyDescent="0.3">
      <c r="A99" s="58" t="s">
        <v>1013</v>
      </c>
      <c r="B99" s="3" t="s">
        <v>423</v>
      </c>
      <c r="C99" s="3" t="s">
        <v>340</v>
      </c>
      <c r="D99" s="3" t="s">
        <v>128</v>
      </c>
      <c r="E99" s="70">
        <v>2021</v>
      </c>
      <c r="F99" s="3">
        <v>6</v>
      </c>
      <c r="G99" s="3"/>
      <c r="H99" s="4">
        <v>26</v>
      </c>
      <c r="I99" s="4">
        <f t="shared" si="5"/>
        <v>31.46</v>
      </c>
      <c r="J99" s="18"/>
      <c r="K99" s="20"/>
      <c r="L99" s="18"/>
    </row>
    <row r="100" spans="1:12" ht="30" customHeight="1" x14ac:dyDescent="0.3">
      <c r="A100" s="58" t="s">
        <v>702</v>
      </c>
      <c r="B100" s="3" t="s">
        <v>78</v>
      </c>
      <c r="C100" s="3" t="s">
        <v>340</v>
      </c>
      <c r="D100" s="3" t="s">
        <v>128</v>
      </c>
      <c r="E100" s="70">
        <v>2022</v>
      </c>
      <c r="F100" s="3">
        <v>12</v>
      </c>
      <c r="G100" s="3"/>
      <c r="H100" s="4">
        <v>14.88</v>
      </c>
      <c r="I100" s="4">
        <f t="shared" si="5"/>
        <v>18.004799999999999</v>
      </c>
      <c r="J100" s="18" t="s">
        <v>10</v>
      </c>
      <c r="K100" s="20"/>
      <c r="L100" s="18"/>
    </row>
    <row r="101" spans="1:12" ht="30" customHeight="1" x14ac:dyDescent="0.3">
      <c r="A101" s="59" t="s">
        <v>1310</v>
      </c>
      <c r="B101" s="47" t="s">
        <v>1309</v>
      </c>
      <c r="C101" s="47" t="s">
        <v>340</v>
      </c>
      <c r="D101" s="3" t="s">
        <v>128</v>
      </c>
      <c r="E101" s="46">
        <v>2022</v>
      </c>
      <c r="F101" s="46">
        <v>3</v>
      </c>
      <c r="G101" s="3"/>
      <c r="H101" s="4">
        <v>45</v>
      </c>
      <c r="I101" s="4">
        <f t="shared" si="5"/>
        <v>54.449999999999996</v>
      </c>
      <c r="J101" s="18" t="s">
        <v>10</v>
      </c>
      <c r="K101" s="20"/>
      <c r="L101" s="18"/>
    </row>
    <row r="102" spans="1:12" ht="30" customHeight="1" x14ac:dyDescent="0.3">
      <c r="A102" s="60" t="s">
        <v>563</v>
      </c>
      <c r="B102" s="48" t="s">
        <v>118</v>
      </c>
      <c r="C102" s="48"/>
      <c r="D102" s="48" t="s">
        <v>128</v>
      </c>
      <c r="E102" s="71">
        <v>2019</v>
      </c>
      <c r="F102" s="48">
        <v>3</v>
      </c>
      <c r="G102" s="48"/>
      <c r="H102" s="4">
        <v>39</v>
      </c>
      <c r="I102" s="4">
        <f t="shared" si="5"/>
        <v>47.19</v>
      </c>
      <c r="J102" s="18"/>
      <c r="K102" s="20"/>
      <c r="L102" s="18"/>
    </row>
    <row r="103" spans="1:12" ht="30" customHeight="1" x14ac:dyDescent="0.3">
      <c r="A103" s="60" t="s">
        <v>563</v>
      </c>
      <c r="B103" s="48" t="s">
        <v>118</v>
      </c>
      <c r="C103" s="48"/>
      <c r="D103" s="48" t="s">
        <v>128</v>
      </c>
      <c r="E103" s="71">
        <v>2022</v>
      </c>
      <c r="F103" s="48">
        <v>3</v>
      </c>
      <c r="G103" s="48"/>
      <c r="H103" s="4">
        <v>39</v>
      </c>
      <c r="I103" s="4">
        <f t="shared" si="5"/>
        <v>47.19</v>
      </c>
      <c r="J103" s="18"/>
      <c r="K103" s="20"/>
      <c r="L103" s="18"/>
    </row>
    <row r="104" spans="1:12" ht="30" customHeight="1" x14ac:dyDescent="0.3">
      <c r="A104" s="58" t="s">
        <v>1558</v>
      </c>
      <c r="B104" s="3" t="s">
        <v>118</v>
      </c>
      <c r="C104" s="3"/>
      <c r="D104" s="3" t="s">
        <v>128</v>
      </c>
      <c r="E104" s="70">
        <v>2023</v>
      </c>
      <c r="F104" s="3">
        <v>6</v>
      </c>
      <c r="G104" s="3"/>
      <c r="H104" s="4">
        <v>39</v>
      </c>
      <c r="I104" s="4">
        <f t="shared" si="5"/>
        <v>47.19</v>
      </c>
      <c r="J104" s="18"/>
      <c r="K104" s="20"/>
      <c r="L104" s="18"/>
    </row>
    <row r="105" spans="1:12" ht="30" customHeight="1" x14ac:dyDescent="0.3">
      <c r="A105" s="60" t="s">
        <v>1387</v>
      </c>
      <c r="B105" s="48" t="s">
        <v>423</v>
      </c>
      <c r="C105" s="48"/>
      <c r="D105" s="48" t="s">
        <v>128</v>
      </c>
      <c r="E105" s="71">
        <v>2023</v>
      </c>
      <c r="F105" s="48">
        <v>3</v>
      </c>
      <c r="G105" s="48"/>
      <c r="H105" s="4">
        <v>36</v>
      </c>
      <c r="I105" s="4">
        <f t="shared" si="5"/>
        <v>43.56</v>
      </c>
      <c r="J105" s="18"/>
      <c r="K105" s="20"/>
      <c r="L105" s="18"/>
    </row>
    <row r="106" spans="1:12" ht="30" customHeight="1" x14ac:dyDescent="0.3">
      <c r="A106" s="60" t="s">
        <v>1388</v>
      </c>
      <c r="B106" s="48" t="s">
        <v>423</v>
      </c>
      <c r="C106" s="48"/>
      <c r="D106" s="48" t="s">
        <v>128</v>
      </c>
      <c r="E106" s="71">
        <v>2023</v>
      </c>
      <c r="F106" s="48">
        <v>6</v>
      </c>
      <c r="G106" s="48"/>
      <c r="H106" s="4">
        <v>36</v>
      </c>
      <c r="I106" s="4">
        <f t="shared" si="5"/>
        <v>43.56</v>
      </c>
      <c r="J106" s="18"/>
      <c r="K106" s="20"/>
      <c r="L106" s="18"/>
    </row>
    <row r="107" spans="1:12" ht="30" customHeight="1" x14ac:dyDescent="0.3">
      <c r="A107" s="60" t="s">
        <v>1457</v>
      </c>
      <c r="B107" s="48" t="s">
        <v>1165</v>
      </c>
      <c r="C107" s="48" t="s">
        <v>340</v>
      </c>
      <c r="D107" s="48" t="s">
        <v>128</v>
      </c>
      <c r="E107" s="71">
        <v>2023</v>
      </c>
      <c r="F107" s="48">
        <v>6</v>
      </c>
      <c r="G107" s="48"/>
      <c r="H107" s="4">
        <v>27.27</v>
      </c>
      <c r="I107" s="4">
        <f t="shared" si="5"/>
        <v>32.996699999999997</v>
      </c>
      <c r="J107" s="18" t="s">
        <v>10</v>
      </c>
      <c r="K107" s="20"/>
      <c r="L107" s="18"/>
    </row>
    <row r="108" spans="1:12" ht="30" customHeight="1" x14ac:dyDescent="0.3">
      <c r="A108" s="59" t="s">
        <v>1121</v>
      </c>
      <c r="B108" s="47" t="s">
        <v>614</v>
      </c>
      <c r="C108" s="47"/>
      <c r="D108" s="3" t="s">
        <v>128</v>
      </c>
      <c r="E108" s="50">
        <v>2022</v>
      </c>
      <c r="F108" s="46">
        <v>1</v>
      </c>
      <c r="G108" s="3"/>
      <c r="H108" s="4">
        <v>59</v>
      </c>
      <c r="I108" s="4">
        <f t="shared" si="5"/>
        <v>71.39</v>
      </c>
      <c r="J108" s="18"/>
      <c r="K108" s="20"/>
      <c r="L108" s="18"/>
    </row>
    <row r="109" spans="1:12" ht="30" customHeight="1" x14ac:dyDescent="0.3">
      <c r="A109" s="59" t="s">
        <v>1121</v>
      </c>
      <c r="B109" s="47" t="s">
        <v>614</v>
      </c>
      <c r="C109" s="47"/>
      <c r="D109" s="3" t="s">
        <v>128</v>
      </c>
      <c r="E109" s="50">
        <v>2023</v>
      </c>
      <c r="F109" s="46">
        <v>1</v>
      </c>
      <c r="G109" s="3"/>
      <c r="H109" s="4">
        <v>65</v>
      </c>
      <c r="I109" s="4">
        <f t="shared" si="5"/>
        <v>78.649999999999991</v>
      </c>
      <c r="J109" s="18"/>
      <c r="K109" s="20"/>
      <c r="L109" s="18"/>
    </row>
    <row r="110" spans="1:12" ht="30" customHeight="1" x14ac:dyDescent="0.3">
      <c r="A110" s="59" t="s">
        <v>1121</v>
      </c>
      <c r="B110" s="47" t="s">
        <v>614</v>
      </c>
      <c r="C110" s="47"/>
      <c r="D110" s="3" t="s">
        <v>128</v>
      </c>
      <c r="E110" s="50">
        <v>2024</v>
      </c>
      <c r="F110" s="46">
        <v>1</v>
      </c>
      <c r="G110" s="3"/>
      <c r="H110" s="4">
        <v>65</v>
      </c>
      <c r="I110" s="4">
        <f t="shared" si="5"/>
        <v>78.649999999999991</v>
      </c>
      <c r="J110" s="18" t="s">
        <v>10</v>
      </c>
      <c r="K110" s="20"/>
      <c r="L110" s="18"/>
    </row>
    <row r="111" spans="1:12" ht="30" customHeight="1" x14ac:dyDescent="0.3">
      <c r="A111" s="58" t="s">
        <v>461</v>
      </c>
      <c r="B111" s="3" t="s">
        <v>754</v>
      </c>
      <c r="C111" s="3" t="s">
        <v>340</v>
      </c>
      <c r="D111" s="3" t="s">
        <v>128</v>
      </c>
      <c r="E111" s="70">
        <v>2023</v>
      </c>
      <c r="F111" s="3">
        <v>6</v>
      </c>
      <c r="G111" s="3"/>
      <c r="H111" s="4">
        <v>21.49</v>
      </c>
      <c r="I111" s="4">
        <f t="shared" si="5"/>
        <v>26.002899999999997</v>
      </c>
      <c r="J111" s="18" t="s">
        <v>10</v>
      </c>
      <c r="K111" s="20"/>
      <c r="L111" s="18"/>
    </row>
    <row r="112" spans="1:12" ht="30" customHeight="1" x14ac:dyDescent="0.3">
      <c r="A112" s="58" t="s">
        <v>272</v>
      </c>
      <c r="B112" s="3" t="s">
        <v>1078</v>
      </c>
      <c r="C112" s="3"/>
      <c r="D112" s="3" t="s">
        <v>128</v>
      </c>
      <c r="E112" s="70">
        <v>2022</v>
      </c>
      <c r="F112" s="3">
        <v>1</v>
      </c>
      <c r="G112" s="3"/>
      <c r="H112" s="4">
        <v>69</v>
      </c>
      <c r="I112" s="4">
        <f t="shared" si="5"/>
        <v>83.49</v>
      </c>
      <c r="J112" s="18"/>
      <c r="K112" s="20"/>
      <c r="L112" s="18"/>
    </row>
    <row r="113" spans="1:12" ht="30" customHeight="1" x14ac:dyDescent="0.3">
      <c r="A113" s="59" t="s">
        <v>272</v>
      </c>
      <c r="B113" s="47" t="s">
        <v>319</v>
      </c>
      <c r="C113" s="47"/>
      <c r="D113" s="47" t="s">
        <v>128</v>
      </c>
      <c r="E113" s="50">
        <v>2018</v>
      </c>
      <c r="F113" s="46">
        <v>2</v>
      </c>
      <c r="G113" s="3"/>
      <c r="H113" s="4">
        <v>45</v>
      </c>
      <c r="I113" s="4">
        <f t="shared" si="5"/>
        <v>54.449999999999996</v>
      </c>
      <c r="J113" s="18"/>
      <c r="K113" s="20"/>
      <c r="L113" s="18"/>
    </row>
    <row r="114" spans="1:12" ht="30" customHeight="1" x14ac:dyDescent="0.3">
      <c r="A114" s="58" t="s">
        <v>272</v>
      </c>
      <c r="B114" s="3" t="s">
        <v>1913</v>
      </c>
      <c r="C114" s="3"/>
      <c r="D114" s="3" t="s">
        <v>128</v>
      </c>
      <c r="E114" s="70">
        <v>2024</v>
      </c>
      <c r="F114" s="3">
        <v>12</v>
      </c>
      <c r="G114" s="3"/>
      <c r="H114" s="4">
        <v>14.05</v>
      </c>
      <c r="I114" s="4">
        <f t="shared" si="5"/>
        <v>17.000499999999999</v>
      </c>
      <c r="J114" s="18" t="s">
        <v>10</v>
      </c>
      <c r="K114" s="20"/>
      <c r="L114" s="18"/>
    </row>
    <row r="115" spans="1:12" ht="30" customHeight="1" x14ac:dyDescent="0.3">
      <c r="A115" s="59" t="s">
        <v>272</v>
      </c>
      <c r="B115" s="47" t="s">
        <v>1278</v>
      </c>
      <c r="C115" s="47"/>
      <c r="D115" s="47" t="s">
        <v>128</v>
      </c>
      <c r="E115" s="50">
        <v>2022</v>
      </c>
      <c r="F115" s="46">
        <v>6</v>
      </c>
      <c r="G115" s="3"/>
      <c r="H115" s="4">
        <v>49</v>
      </c>
      <c r="I115" s="4">
        <f t="shared" si="5"/>
        <v>59.29</v>
      </c>
      <c r="J115" s="18"/>
      <c r="K115" s="20"/>
      <c r="L115" s="18"/>
    </row>
    <row r="116" spans="1:12" ht="30" customHeight="1" x14ac:dyDescent="0.3">
      <c r="A116" s="59" t="s">
        <v>272</v>
      </c>
      <c r="B116" s="47" t="s">
        <v>1278</v>
      </c>
      <c r="C116" s="47"/>
      <c r="D116" s="47" t="s">
        <v>128</v>
      </c>
      <c r="E116" s="50">
        <v>2023</v>
      </c>
      <c r="F116" s="46">
        <v>6</v>
      </c>
      <c r="G116" s="3"/>
      <c r="H116" s="4">
        <v>49</v>
      </c>
      <c r="I116" s="4">
        <f t="shared" si="5"/>
        <v>59.29</v>
      </c>
      <c r="J116" s="18" t="s">
        <v>10</v>
      </c>
      <c r="K116" s="20"/>
      <c r="L116" s="18"/>
    </row>
    <row r="117" spans="1:12" ht="30" customHeight="1" x14ac:dyDescent="0.3">
      <c r="A117" s="59" t="s">
        <v>272</v>
      </c>
      <c r="B117" s="47" t="s">
        <v>399</v>
      </c>
      <c r="C117" s="47"/>
      <c r="D117" s="47" t="s">
        <v>128</v>
      </c>
      <c r="E117" s="50">
        <v>2020</v>
      </c>
      <c r="F117" s="46">
        <v>2</v>
      </c>
      <c r="G117" s="3"/>
      <c r="H117" s="4">
        <v>75</v>
      </c>
      <c r="I117" s="4">
        <f t="shared" si="5"/>
        <v>90.75</v>
      </c>
      <c r="J117" s="18"/>
      <c r="K117" s="20"/>
      <c r="L117" s="18"/>
    </row>
    <row r="118" spans="1:12" ht="30" customHeight="1" x14ac:dyDescent="0.3">
      <c r="A118" s="59" t="s">
        <v>272</v>
      </c>
      <c r="B118" s="47" t="s">
        <v>115</v>
      </c>
      <c r="C118" s="47"/>
      <c r="D118" s="47" t="s">
        <v>128</v>
      </c>
      <c r="E118" s="50">
        <v>2022</v>
      </c>
      <c r="F118" s="46">
        <v>6</v>
      </c>
      <c r="G118" s="3"/>
      <c r="H118" s="4">
        <v>42.98</v>
      </c>
      <c r="I118" s="4">
        <f t="shared" si="5"/>
        <v>52.005799999999994</v>
      </c>
      <c r="J118" s="18"/>
      <c r="K118" s="20"/>
      <c r="L118" s="18"/>
    </row>
    <row r="119" spans="1:12" ht="30" customHeight="1" x14ac:dyDescent="0.3">
      <c r="A119" s="59" t="s">
        <v>272</v>
      </c>
      <c r="B119" s="47" t="s">
        <v>115</v>
      </c>
      <c r="C119" s="47"/>
      <c r="D119" s="47" t="s">
        <v>128</v>
      </c>
      <c r="E119" s="50">
        <v>2023</v>
      </c>
      <c r="F119" s="46">
        <v>6</v>
      </c>
      <c r="G119" s="3"/>
      <c r="H119" s="4">
        <v>44</v>
      </c>
      <c r="I119" s="4">
        <f t="shared" si="5"/>
        <v>53.239999999999995</v>
      </c>
      <c r="J119" s="18" t="s">
        <v>10</v>
      </c>
      <c r="K119" s="20"/>
      <c r="L119" s="18"/>
    </row>
    <row r="120" spans="1:12" ht="30" customHeight="1" x14ac:dyDescent="0.3">
      <c r="A120" s="58" t="s">
        <v>272</v>
      </c>
      <c r="B120" s="3" t="s">
        <v>137</v>
      </c>
      <c r="C120" s="3"/>
      <c r="D120" s="3" t="s">
        <v>128</v>
      </c>
      <c r="E120" s="70">
        <v>2024</v>
      </c>
      <c r="F120" s="3">
        <v>12</v>
      </c>
      <c r="G120" s="3"/>
      <c r="H120" s="4">
        <v>13.64</v>
      </c>
      <c r="I120" s="4">
        <f t="shared" si="5"/>
        <v>16.5044</v>
      </c>
      <c r="J120" s="18"/>
      <c r="K120" s="20"/>
      <c r="L120" s="18"/>
    </row>
    <row r="121" spans="1:12" ht="30" customHeight="1" x14ac:dyDescent="0.3">
      <c r="A121" s="59" t="s">
        <v>272</v>
      </c>
      <c r="B121" s="3" t="s">
        <v>138</v>
      </c>
      <c r="C121" s="3"/>
      <c r="D121" s="3" t="s">
        <v>128</v>
      </c>
      <c r="E121" s="70">
        <v>2018</v>
      </c>
      <c r="F121" s="3">
        <v>1</v>
      </c>
      <c r="G121" s="3"/>
      <c r="H121" s="4">
        <v>65</v>
      </c>
      <c r="I121" s="4">
        <f t="shared" si="5"/>
        <v>78.649999999999991</v>
      </c>
      <c r="J121" s="18"/>
      <c r="K121" s="20"/>
      <c r="L121" s="18"/>
    </row>
    <row r="122" spans="1:12" ht="30" customHeight="1" x14ac:dyDescent="0.3">
      <c r="A122" s="59" t="s">
        <v>272</v>
      </c>
      <c r="B122" s="3" t="s">
        <v>138</v>
      </c>
      <c r="C122" s="3"/>
      <c r="D122" s="3" t="s">
        <v>128</v>
      </c>
      <c r="E122" s="70">
        <v>2019</v>
      </c>
      <c r="F122" s="3">
        <v>1</v>
      </c>
      <c r="G122" s="3"/>
      <c r="H122" s="4">
        <v>65</v>
      </c>
      <c r="I122" s="4">
        <f t="shared" si="5"/>
        <v>78.649999999999991</v>
      </c>
      <c r="J122" s="18"/>
      <c r="K122" s="20"/>
      <c r="L122" s="18"/>
    </row>
    <row r="123" spans="1:12" ht="30" customHeight="1" x14ac:dyDescent="0.3">
      <c r="A123" s="59" t="s">
        <v>272</v>
      </c>
      <c r="B123" s="3" t="s">
        <v>138</v>
      </c>
      <c r="C123" s="3"/>
      <c r="D123" s="3" t="s">
        <v>128</v>
      </c>
      <c r="E123" s="70">
        <v>2020</v>
      </c>
      <c r="F123" s="3">
        <v>1</v>
      </c>
      <c r="G123" s="3"/>
      <c r="H123" s="4">
        <v>65</v>
      </c>
      <c r="I123" s="4">
        <f t="shared" si="5"/>
        <v>78.649999999999991</v>
      </c>
      <c r="J123" s="18"/>
      <c r="K123" s="20"/>
      <c r="L123" s="18"/>
    </row>
    <row r="124" spans="1:12" ht="30" customHeight="1" x14ac:dyDescent="0.3">
      <c r="A124" s="59" t="s">
        <v>272</v>
      </c>
      <c r="B124" s="3" t="s">
        <v>138</v>
      </c>
      <c r="C124" s="3"/>
      <c r="D124" s="3" t="s">
        <v>128</v>
      </c>
      <c r="E124" s="70">
        <v>2021</v>
      </c>
      <c r="F124" s="3">
        <v>1</v>
      </c>
      <c r="G124" s="3"/>
      <c r="H124" s="4">
        <v>65</v>
      </c>
      <c r="I124" s="4">
        <f t="shared" si="5"/>
        <v>78.649999999999991</v>
      </c>
      <c r="J124" s="18"/>
      <c r="K124" s="20"/>
      <c r="L124" s="18"/>
    </row>
    <row r="125" spans="1:12" ht="30" customHeight="1" x14ac:dyDescent="0.3">
      <c r="A125" s="59" t="s">
        <v>272</v>
      </c>
      <c r="B125" s="3" t="s">
        <v>138</v>
      </c>
      <c r="C125" s="3"/>
      <c r="D125" s="3" t="s">
        <v>128</v>
      </c>
      <c r="E125" s="70">
        <v>2022</v>
      </c>
      <c r="F125" s="3">
        <v>1</v>
      </c>
      <c r="G125" s="3"/>
      <c r="H125" s="4">
        <v>65</v>
      </c>
      <c r="I125" s="4">
        <f t="shared" si="5"/>
        <v>78.649999999999991</v>
      </c>
      <c r="J125" s="18"/>
      <c r="K125" s="20"/>
      <c r="L125" s="18"/>
    </row>
    <row r="126" spans="1:12" ht="30" customHeight="1" x14ac:dyDescent="0.3">
      <c r="A126" s="59" t="s">
        <v>272</v>
      </c>
      <c r="B126" s="3" t="s">
        <v>138</v>
      </c>
      <c r="C126" s="3"/>
      <c r="D126" s="3" t="s">
        <v>128</v>
      </c>
      <c r="E126" s="70">
        <v>2023</v>
      </c>
      <c r="F126" s="3">
        <v>1</v>
      </c>
      <c r="G126" s="3"/>
      <c r="H126" s="4">
        <v>65</v>
      </c>
      <c r="I126" s="4">
        <f t="shared" si="5"/>
        <v>78.649999999999991</v>
      </c>
      <c r="J126" s="18" t="s">
        <v>10</v>
      </c>
      <c r="K126" s="20"/>
      <c r="L126" s="18"/>
    </row>
    <row r="127" spans="1:12" ht="30" customHeight="1" x14ac:dyDescent="0.3">
      <c r="A127" s="59" t="s">
        <v>272</v>
      </c>
      <c r="B127" s="3" t="s">
        <v>105</v>
      </c>
      <c r="C127" s="3"/>
      <c r="D127" s="3" t="s">
        <v>128</v>
      </c>
      <c r="E127" s="70">
        <v>2022</v>
      </c>
      <c r="F127" s="3">
        <v>6</v>
      </c>
      <c r="G127" s="3"/>
      <c r="H127" s="4">
        <v>20.66</v>
      </c>
      <c r="I127" s="4">
        <f t="shared" ref="I127:I139" si="6">H127*$L$6</f>
        <v>24.9986</v>
      </c>
      <c r="J127" s="18"/>
      <c r="K127" s="20"/>
      <c r="L127" s="18"/>
    </row>
    <row r="128" spans="1:12" ht="30" customHeight="1" x14ac:dyDescent="0.3">
      <c r="A128" s="59" t="s">
        <v>272</v>
      </c>
      <c r="B128" s="3" t="s">
        <v>105</v>
      </c>
      <c r="C128" s="3"/>
      <c r="D128" s="3" t="s">
        <v>128</v>
      </c>
      <c r="E128" s="70">
        <v>2023</v>
      </c>
      <c r="F128" s="3">
        <v>6</v>
      </c>
      <c r="G128" s="3"/>
      <c r="H128" s="4">
        <v>20.66</v>
      </c>
      <c r="I128" s="4">
        <f t="shared" si="6"/>
        <v>24.9986</v>
      </c>
      <c r="J128" s="18" t="s">
        <v>10</v>
      </c>
      <c r="K128" s="20"/>
      <c r="L128" s="18"/>
    </row>
    <row r="129" spans="1:12" ht="30" customHeight="1" x14ac:dyDescent="0.3">
      <c r="A129" s="59" t="s">
        <v>623</v>
      </c>
      <c r="B129" s="46" t="s">
        <v>619</v>
      </c>
      <c r="C129" s="47"/>
      <c r="D129" s="47" t="s">
        <v>128</v>
      </c>
      <c r="E129" s="50">
        <v>2019</v>
      </c>
      <c r="F129" s="46">
        <v>1</v>
      </c>
      <c r="G129" s="3"/>
      <c r="H129" s="4">
        <v>25</v>
      </c>
      <c r="I129" s="4">
        <f t="shared" si="6"/>
        <v>30.25</v>
      </c>
      <c r="J129" s="18"/>
      <c r="K129" s="20"/>
      <c r="L129" s="18"/>
    </row>
    <row r="130" spans="1:12" ht="30" customHeight="1" x14ac:dyDescent="0.3">
      <c r="A130" s="59" t="s">
        <v>917</v>
      </c>
      <c r="B130" s="46" t="s">
        <v>901</v>
      </c>
      <c r="C130" s="47" t="s">
        <v>340</v>
      </c>
      <c r="D130" s="47" t="s">
        <v>128</v>
      </c>
      <c r="E130" s="50">
        <v>2023</v>
      </c>
      <c r="F130" s="46">
        <v>2</v>
      </c>
      <c r="G130" s="3"/>
      <c r="H130" s="4">
        <v>59</v>
      </c>
      <c r="I130" s="4">
        <f t="shared" si="6"/>
        <v>71.39</v>
      </c>
      <c r="J130" s="18" t="s">
        <v>10</v>
      </c>
      <c r="K130" s="20"/>
      <c r="L130" s="18"/>
    </row>
    <row r="131" spans="1:12" ht="30" customHeight="1" x14ac:dyDescent="0.3">
      <c r="A131" s="59" t="s">
        <v>917</v>
      </c>
      <c r="B131" s="47" t="s">
        <v>853</v>
      </c>
      <c r="C131" s="47" t="s">
        <v>340</v>
      </c>
      <c r="D131" s="47" t="s">
        <v>128</v>
      </c>
      <c r="E131" s="50">
        <v>2009</v>
      </c>
      <c r="F131" s="46">
        <v>1</v>
      </c>
      <c r="G131" s="3"/>
      <c r="H131" s="4">
        <v>225</v>
      </c>
      <c r="I131" s="4">
        <f t="shared" si="6"/>
        <v>272.25</v>
      </c>
      <c r="J131" s="18"/>
      <c r="K131" s="20"/>
      <c r="L131" s="18"/>
    </row>
    <row r="132" spans="1:12" ht="30" customHeight="1" x14ac:dyDescent="0.3">
      <c r="A132" s="58" t="s">
        <v>149</v>
      </c>
      <c r="B132" s="3" t="s">
        <v>150</v>
      </c>
      <c r="C132" s="3" t="s">
        <v>340</v>
      </c>
      <c r="D132" s="3" t="s">
        <v>128</v>
      </c>
      <c r="E132" s="70">
        <v>2023</v>
      </c>
      <c r="F132" s="3">
        <v>12</v>
      </c>
      <c r="G132" s="3"/>
      <c r="H132" s="4">
        <v>22.31</v>
      </c>
      <c r="I132" s="4">
        <f t="shared" si="6"/>
        <v>26.995099999999997</v>
      </c>
      <c r="J132" s="3" t="s">
        <v>10</v>
      </c>
      <c r="K132" s="20"/>
      <c r="L132" s="18"/>
    </row>
    <row r="133" spans="1:12" ht="30" customHeight="1" x14ac:dyDescent="0.3">
      <c r="A133" s="58" t="s">
        <v>1294</v>
      </c>
      <c r="B133" s="3" t="s">
        <v>1286</v>
      </c>
      <c r="C133" s="3" t="s">
        <v>340</v>
      </c>
      <c r="D133" s="3" t="s">
        <v>128</v>
      </c>
      <c r="E133" s="3">
        <v>1987</v>
      </c>
      <c r="F133" s="3">
        <v>1</v>
      </c>
      <c r="G133" s="3"/>
      <c r="H133" s="4">
        <v>20</v>
      </c>
      <c r="I133" s="4">
        <f t="shared" si="6"/>
        <v>24.2</v>
      </c>
      <c r="J133" s="18" t="s">
        <v>10</v>
      </c>
      <c r="K133" s="20"/>
      <c r="L133" s="18"/>
    </row>
    <row r="134" spans="1:12" ht="30" customHeight="1" x14ac:dyDescent="0.3">
      <c r="A134" s="59" t="s">
        <v>991</v>
      </c>
      <c r="B134" s="47" t="s">
        <v>853</v>
      </c>
      <c r="C134" s="47" t="s">
        <v>340</v>
      </c>
      <c r="D134" s="3" t="s">
        <v>128</v>
      </c>
      <c r="E134" s="50">
        <v>2008</v>
      </c>
      <c r="F134" s="46">
        <v>1</v>
      </c>
      <c r="G134" s="3"/>
      <c r="H134" s="4">
        <v>435</v>
      </c>
      <c r="I134" s="4">
        <f t="shared" si="6"/>
        <v>526.35</v>
      </c>
      <c r="J134" s="18"/>
      <c r="K134" s="20"/>
      <c r="L134" s="18"/>
    </row>
    <row r="135" spans="1:12" ht="30" customHeight="1" x14ac:dyDescent="0.3">
      <c r="A135" s="59" t="s">
        <v>587</v>
      </c>
      <c r="B135" s="47" t="s">
        <v>901</v>
      </c>
      <c r="C135" s="47" t="s">
        <v>340</v>
      </c>
      <c r="D135" s="47" t="s">
        <v>128</v>
      </c>
      <c r="E135" s="50">
        <v>2021</v>
      </c>
      <c r="F135" s="46">
        <v>3</v>
      </c>
      <c r="G135" s="3"/>
      <c r="H135" s="4">
        <v>105</v>
      </c>
      <c r="I135" s="4">
        <f t="shared" si="6"/>
        <v>127.05</v>
      </c>
      <c r="J135" s="18"/>
      <c r="K135" s="20"/>
      <c r="L135" s="18"/>
    </row>
    <row r="136" spans="1:12" ht="30" customHeight="1" x14ac:dyDescent="0.3">
      <c r="A136" s="59" t="s">
        <v>587</v>
      </c>
      <c r="B136" s="47" t="s">
        <v>901</v>
      </c>
      <c r="C136" s="47" t="s">
        <v>340</v>
      </c>
      <c r="D136" s="47" t="s">
        <v>128</v>
      </c>
      <c r="E136" s="50">
        <v>2023</v>
      </c>
      <c r="F136" s="46">
        <v>6</v>
      </c>
      <c r="G136" s="3"/>
      <c r="H136" s="4">
        <v>105</v>
      </c>
      <c r="I136" s="4">
        <f t="shared" si="6"/>
        <v>127.05</v>
      </c>
      <c r="J136" s="18" t="s">
        <v>10</v>
      </c>
      <c r="K136" s="20"/>
      <c r="L136" s="18"/>
    </row>
    <row r="137" spans="1:12" ht="30" customHeight="1" x14ac:dyDescent="0.3">
      <c r="A137" s="59" t="s">
        <v>945</v>
      </c>
      <c r="B137" s="3" t="s">
        <v>150</v>
      </c>
      <c r="C137" s="3" t="s">
        <v>340</v>
      </c>
      <c r="D137" s="3" t="s">
        <v>128</v>
      </c>
      <c r="E137" s="50">
        <v>2021</v>
      </c>
      <c r="F137" s="46">
        <v>6</v>
      </c>
      <c r="G137" s="3"/>
      <c r="H137" s="4">
        <v>35</v>
      </c>
      <c r="I137" s="4">
        <f t="shared" si="6"/>
        <v>42.35</v>
      </c>
      <c r="J137" s="18"/>
      <c r="K137" s="20"/>
      <c r="L137" s="18"/>
    </row>
    <row r="138" spans="1:12" ht="30" customHeight="1" x14ac:dyDescent="0.3">
      <c r="A138" s="59" t="s">
        <v>945</v>
      </c>
      <c r="B138" s="3" t="s">
        <v>150</v>
      </c>
      <c r="C138" s="3" t="s">
        <v>340</v>
      </c>
      <c r="D138" s="3" t="s">
        <v>128</v>
      </c>
      <c r="E138" s="50">
        <v>2022</v>
      </c>
      <c r="F138" s="46">
        <v>6</v>
      </c>
      <c r="G138" s="3"/>
      <c r="H138" s="4">
        <v>35</v>
      </c>
      <c r="I138" s="4">
        <f t="shared" si="6"/>
        <v>42.35</v>
      </c>
      <c r="J138" s="18"/>
      <c r="K138" s="20"/>
      <c r="L138" s="18"/>
    </row>
    <row r="139" spans="1:12" ht="30" customHeight="1" x14ac:dyDescent="0.3">
      <c r="A139" s="59" t="s">
        <v>945</v>
      </c>
      <c r="B139" s="3" t="s">
        <v>150</v>
      </c>
      <c r="C139" s="3" t="s">
        <v>340</v>
      </c>
      <c r="D139" s="3" t="s">
        <v>128</v>
      </c>
      <c r="E139" s="50">
        <v>2023</v>
      </c>
      <c r="F139" s="46">
        <v>6</v>
      </c>
      <c r="G139" s="3"/>
      <c r="H139" s="4">
        <v>35</v>
      </c>
      <c r="I139" s="4">
        <f t="shared" si="6"/>
        <v>42.35</v>
      </c>
      <c r="J139" s="18" t="s">
        <v>10</v>
      </c>
      <c r="K139" s="20"/>
      <c r="L139" s="18"/>
    </row>
    <row r="140" spans="1:12" ht="30" customHeight="1" x14ac:dyDescent="0.3">
      <c r="A140" s="27" t="s">
        <v>2009</v>
      </c>
      <c r="B140" s="47" t="s">
        <v>1988</v>
      </c>
      <c r="C140" s="47"/>
      <c r="D140" s="47" t="s">
        <v>128</v>
      </c>
      <c r="E140" s="46">
        <v>2020</v>
      </c>
      <c r="F140" s="46">
        <v>4</v>
      </c>
      <c r="G140" s="3"/>
      <c r="H140" s="4">
        <v>30</v>
      </c>
      <c r="I140" s="4">
        <f>H140*Bordeaux!$L$7</f>
        <v>36.299999999999997</v>
      </c>
      <c r="J140" s="18" t="s">
        <v>10</v>
      </c>
      <c r="K140" s="20"/>
      <c r="L140" s="18"/>
    </row>
    <row r="141" spans="1:12" ht="30" customHeight="1" x14ac:dyDescent="0.3">
      <c r="A141" s="59" t="s">
        <v>1206</v>
      </c>
      <c r="B141" s="47" t="s">
        <v>150</v>
      </c>
      <c r="C141" s="47" t="s">
        <v>358</v>
      </c>
      <c r="D141" s="47" t="s">
        <v>128</v>
      </c>
      <c r="E141" s="50">
        <v>2022</v>
      </c>
      <c r="F141" s="46">
        <v>3</v>
      </c>
      <c r="G141" s="3"/>
      <c r="H141" s="4">
        <v>42</v>
      </c>
      <c r="I141" s="4">
        <f t="shared" ref="I141:I148" si="7">H141*$L$6</f>
        <v>50.82</v>
      </c>
      <c r="J141" s="18"/>
      <c r="K141" s="20"/>
      <c r="L141" s="18"/>
    </row>
    <row r="142" spans="1:12" ht="30" customHeight="1" x14ac:dyDescent="0.3">
      <c r="A142" s="59" t="s">
        <v>1206</v>
      </c>
      <c r="B142" s="47" t="s">
        <v>150</v>
      </c>
      <c r="C142" s="47" t="s">
        <v>358</v>
      </c>
      <c r="D142" s="47" t="s">
        <v>128</v>
      </c>
      <c r="E142" s="50">
        <v>2023</v>
      </c>
      <c r="F142" s="46">
        <v>3</v>
      </c>
      <c r="G142" s="3"/>
      <c r="H142" s="4">
        <v>44</v>
      </c>
      <c r="I142" s="4">
        <f t="shared" si="7"/>
        <v>53.239999999999995</v>
      </c>
      <c r="J142" s="18" t="s">
        <v>10</v>
      </c>
      <c r="K142" s="20"/>
      <c r="L142" s="18"/>
    </row>
    <row r="143" spans="1:12" ht="30" customHeight="1" x14ac:dyDescent="0.3">
      <c r="A143" s="58" t="s">
        <v>151</v>
      </c>
      <c r="B143" s="3" t="s">
        <v>150</v>
      </c>
      <c r="C143" s="3" t="s">
        <v>340</v>
      </c>
      <c r="D143" s="3" t="s">
        <v>128</v>
      </c>
      <c r="E143" s="70">
        <v>2015</v>
      </c>
      <c r="F143" s="3">
        <v>1</v>
      </c>
      <c r="G143" s="3"/>
      <c r="H143" s="4">
        <v>40</v>
      </c>
      <c r="I143" s="4">
        <f t="shared" si="7"/>
        <v>48.4</v>
      </c>
      <c r="J143" s="3"/>
      <c r="K143" s="20"/>
      <c r="L143" s="18"/>
    </row>
    <row r="144" spans="1:12" ht="30" customHeight="1" x14ac:dyDescent="0.3">
      <c r="A144" s="58" t="s">
        <v>151</v>
      </c>
      <c r="B144" s="3" t="s">
        <v>150</v>
      </c>
      <c r="C144" s="3" t="s">
        <v>340</v>
      </c>
      <c r="D144" s="3" t="s">
        <v>128</v>
      </c>
      <c r="E144" s="70">
        <v>2016</v>
      </c>
      <c r="F144" s="3">
        <v>3</v>
      </c>
      <c r="G144" s="3"/>
      <c r="H144" s="4">
        <v>36</v>
      </c>
      <c r="I144" s="4">
        <f t="shared" si="7"/>
        <v>43.56</v>
      </c>
      <c r="J144" s="18"/>
      <c r="K144" s="20"/>
      <c r="L144" s="18"/>
    </row>
    <row r="145" spans="1:12" ht="30" customHeight="1" x14ac:dyDescent="0.3">
      <c r="A145" s="58" t="s">
        <v>151</v>
      </c>
      <c r="B145" s="3" t="s">
        <v>150</v>
      </c>
      <c r="C145" s="3" t="s">
        <v>340</v>
      </c>
      <c r="D145" s="3" t="s">
        <v>128</v>
      </c>
      <c r="E145" s="70">
        <v>2019</v>
      </c>
      <c r="F145" s="3">
        <v>6</v>
      </c>
      <c r="G145" s="3"/>
      <c r="H145" s="4">
        <v>32</v>
      </c>
      <c r="I145" s="4">
        <f t="shared" si="7"/>
        <v>38.72</v>
      </c>
      <c r="J145" s="18"/>
      <c r="K145" s="20"/>
      <c r="L145" s="18"/>
    </row>
    <row r="146" spans="1:12" ht="30" customHeight="1" x14ac:dyDescent="0.3">
      <c r="A146" s="58" t="s">
        <v>151</v>
      </c>
      <c r="B146" s="3" t="s">
        <v>150</v>
      </c>
      <c r="C146" s="3" t="s">
        <v>340</v>
      </c>
      <c r="D146" s="3" t="s">
        <v>128</v>
      </c>
      <c r="E146" s="70">
        <v>2021</v>
      </c>
      <c r="F146" s="3">
        <v>12</v>
      </c>
      <c r="G146" s="3"/>
      <c r="H146" s="4">
        <v>34</v>
      </c>
      <c r="I146" s="4">
        <f t="shared" si="7"/>
        <v>41.14</v>
      </c>
      <c r="J146" s="18"/>
      <c r="K146" s="20"/>
      <c r="L146" s="18"/>
    </row>
    <row r="147" spans="1:12" ht="30" customHeight="1" x14ac:dyDescent="0.3">
      <c r="A147" s="58" t="s">
        <v>151</v>
      </c>
      <c r="B147" s="3" t="s">
        <v>150</v>
      </c>
      <c r="C147" s="3" t="s">
        <v>340</v>
      </c>
      <c r="D147" s="3" t="s">
        <v>128</v>
      </c>
      <c r="E147" s="70">
        <v>2022</v>
      </c>
      <c r="F147" s="3">
        <v>12</v>
      </c>
      <c r="G147" s="3"/>
      <c r="H147" s="4">
        <v>34</v>
      </c>
      <c r="I147" s="4">
        <f t="shared" si="7"/>
        <v>41.14</v>
      </c>
      <c r="J147" s="18"/>
      <c r="K147" s="20"/>
      <c r="L147" s="18"/>
    </row>
    <row r="148" spans="1:12" ht="30" customHeight="1" x14ac:dyDescent="0.3">
      <c r="A148" s="58" t="s">
        <v>151</v>
      </c>
      <c r="B148" s="3" t="s">
        <v>150</v>
      </c>
      <c r="C148" s="3" t="s">
        <v>340</v>
      </c>
      <c r="D148" s="3" t="s">
        <v>128</v>
      </c>
      <c r="E148" s="70">
        <v>2023</v>
      </c>
      <c r="F148" s="3">
        <v>12</v>
      </c>
      <c r="G148" s="3"/>
      <c r="H148" s="4">
        <v>36</v>
      </c>
      <c r="I148" s="4">
        <f t="shared" si="7"/>
        <v>43.56</v>
      </c>
      <c r="J148" s="18" t="s">
        <v>10</v>
      </c>
      <c r="K148" s="20"/>
      <c r="L148" s="18"/>
    </row>
    <row r="149" spans="1:12" ht="30" customHeight="1" x14ac:dyDescent="0.3">
      <c r="A149" s="27" t="s">
        <v>2010</v>
      </c>
      <c r="B149" s="47" t="s">
        <v>1990</v>
      </c>
      <c r="C149" s="47"/>
      <c r="D149" s="47" t="s">
        <v>128</v>
      </c>
      <c r="E149" s="46">
        <v>2019</v>
      </c>
      <c r="F149" s="46">
        <v>3</v>
      </c>
      <c r="G149" s="3"/>
      <c r="H149" s="4">
        <v>35</v>
      </c>
      <c r="I149" s="4">
        <f>H149*Bordeaux!$L$7</f>
        <v>42.35</v>
      </c>
      <c r="J149" s="18" t="s">
        <v>10</v>
      </c>
      <c r="K149" s="20"/>
      <c r="L149" s="18"/>
    </row>
    <row r="150" spans="1:12" ht="30" customHeight="1" x14ac:dyDescent="0.3">
      <c r="A150" s="27" t="s">
        <v>2011</v>
      </c>
      <c r="B150" s="47" t="s">
        <v>1989</v>
      </c>
      <c r="C150" s="47"/>
      <c r="D150" s="47" t="s">
        <v>128</v>
      </c>
      <c r="E150" s="46">
        <v>2019</v>
      </c>
      <c r="F150" s="46">
        <v>4</v>
      </c>
      <c r="G150" s="3"/>
      <c r="H150" s="4">
        <v>35</v>
      </c>
      <c r="I150" s="4">
        <f>H150*Bordeaux!$L$7</f>
        <v>42.35</v>
      </c>
      <c r="J150" s="18" t="s">
        <v>10</v>
      </c>
      <c r="K150" s="20"/>
      <c r="L150" s="18"/>
    </row>
    <row r="151" spans="1:12" ht="30" customHeight="1" x14ac:dyDescent="0.3">
      <c r="A151" s="27" t="s">
        <v>2012</v>
      </c>
      <c r="B151" s="47" t="s">
        <v>1984</v>
      </c>
      <c r="C151" s="47"/>
      <c r="D151" s="47" t="s">
        <v>128</v>
      </c>
      <c r="E151" s="46">
        <v>2020</v>
      </c>
      <c r="F151" s="46">
        <v>3</v>
      </c>
      <c r="G151" s="3"/>
      <c r="H151" s="4">
        <v>30</v>
      </c>
      <c r="I151" s="4">
        <f>H151*Bordeaux!$L$7</f>
        <v>36.299999999999997</v>
      </c>
      <c r="J151" s="18" t="s">
        <v>10</v>
      </c>
      <c r="K151" s="20"/>
      <c r="L151" s="18"/>
    </row>
    <row r="152" spans="1:12" ht="30" customHeight="1" x14ac:dyDescent="0.3">
      <c r="A152" s="27" t="s">
        <v>2012</v>
      </c>
      <c r="B152" s="47" t="s">
        <v>1984</v>
      </c>
      <c r="C152" s="47"/>
      <c r="D152" s="47" t="s">
        <v>128</v>
      </c>
      <c r="E152" s="46">
        <v>2022</v>
      </c>
      <c r="F152" s="46">
        <v>2</v>
      </c>
      <c r="G152" s="3"/>
      <c r="H152" s="4">
        <v>30</v>
      </c>
      <c r="I152" s="4">
        <f>H152*Bordeaux!$L$7</f>
        <v>36.299999999999997</v>
      </c>
      <c r="J152" s="18" t="s">
        <v>10</v>
      </c>
      <c r="K152" s="20"/>
      <c r="L152" s="18"/>
    </row>
    <row r="153" spans="1:12" ht="30" customHeight="1" x14ac:dyDescent="0.3">
      <c r="A153" s="59" t="s">
        <v>269</v>
      </c>
      <c r="B153" s="47" t="s">
        <v>901</v>
      </c>
      <c r="C153" s="47" t="s">
        <v>340</v>
      </c>
      <c r="D153" s="47" t="s">
        <v>128</v>
      </c>
      <c r="E153" s="50">
        <v>2020</v>
      </c>
      <c r="F153" s="3">
        <v>3</v>
      </c>
      <c r="G153" s="3"/>
      <c r="H153" s="4">
        <v>105</v>
      </c>
      <c r="I153" s="4">
        <f t="shared" ref="I153:I160" si="8">H153*$L$6</f>
        <v>127.05</v>
      </c>
      <c r="J153" s="18" t="s">
        <v>10</v>
      </c>
      <c r="K153" s="20"/>
      <c r="L153" s="18"/>
    </row>
    <row r="154" spans="1:12" ht="30" customHeight="1" x14ac:dyDescent="0.3">
      <c r="A154" s="59" t="s">
        <v>269</v>
      </c>
      <c r="B154" s="47" t="s">
        <v>901</v>
      </c>
      <c r="C154" s="47" t="s">
        <v>340</v>
      </c>
      <c r="D154" s="47" t="s">
        <v>128</v>
      </c>
      <c r="E154" s="50">
        <v>2021</v>
      </c>
      <c r="F154" s="46">
        <v>2</v>
      </c>
      <c r="G154" s="3"/>
      <c r="H154" s="4">
        <v>105</v>
      </c>
      <c r="I154" s="4">
        <f t="shared" si="8"/>
        <v>127.05</v>
      </c>
      <c r="J154" s="18"/>
      <c r="K154" s="20"/>
      <c r="L154" s="18"/>
    </row>
    <row r="155" spans="1:12" ht="30" customHeight="1" x14ac:dyDescent="0.3">
      <c r="A155" s="59" t="s">
        <v>269</v>
      </c>
      <c r="B155" s="47" t="s">
        <v>901</v>
      </c>
      <c r="C155" s="47" t="s">
        <v>340</v>
      </c>
      <c r="D155" s="47" t="s">
        <v>128</v>
      </c>
      <c r="E155" s="50">
        <v>2023</v>
      </c>
      <c r="F155" s="46">
        <v>3</v>
      </c>
      <c r="G155" s="3"/>
      <c r="H155" s="4">
        <v>105</v>
      </c>
      <c r="I155" s="4">
        <f t="shared" si="8"/>
        <v>127.05</v>
      </c>
      <c r="J155" s="18" t="s">
        <v>10</v>
      </c>
      <c r="K155" s="20"/>
      <c r="L155" s="18"/>
    </row>
    <row r="156" spans="1:12" ht="30" customHeight="1" x14ac:dyDescent="0.3">
      <c r="A156" s="58" t="s">
        <v>269</v>
      </c>
      <c r="B156" s="3" t="s">
        <v>150</v>
      </c>
      <c r="C156" s="3" t="s">
        <v>340</v>
      </c>
      <c r="D156" s="3" t="s">
        <v>128</v>
      </c>
      <c r="E156" s="70">
        <v>2018</v>
      </c>
      <c r="F156" s="3">
        <v>12</v>
      </c>
      <c r="G156" s="3"/>
      <c r="H156" s="4">
        <v>32</v>
      </c>
      <c r="I156" s="4">
        <f t="shared" si="8"/>
        <v>38.72</v>
      </c>
      <c r="J156" s="18"/>
      <c r="K156" s="20"/>
      <c r="L156" s="18"/>
    </row>
    <row r="157" spans="1:12" ht="30" customHeight="1" x14ac:dyDescent="0.3">
      <c r="A157" s="58" t="s">
        <v>269</v>
      </c>
      <c r="B157" s="3" t="s">
        <v>150</v>
      </c>
      <c r="C157" s="3" t="s">
        <v>340</v>
      </c>
      <c r="D157" s="3" t="s">
        <v>128</v>
      </c>
      <c r="E157" s="70">
        <v>2019</v>
      </c>
      <c r="F157" s="3">
        <v>12</v>
      </c>
      <c r="G157" s="3"/>
      <c r="H157" s="4">
        <v>32</v>
      </c>
      <c r="I157" s="4">
        <f t="shared" si="8"/>
        <v>38.72</v>
      </c>
      <c r="J157" s="18"/>
      <c r="K157" s="20"/>
      <c r="L157" s="18"/>
    </row>
    <row r="158" spans="1:12" ht="30" customHeight="1" x14ac:dyDescent="0.3">
      <c r="A158" s="58" t="s">
        <v>269</v>
      </c>
      <c r="B158" s="3" t="s">
        <v>150</v>
      </c>
      <c r="C158" s="3" t="s">
        <v>340</v>
      </c>
      <c r="D158" s="3" t="s">
        <v>128</v>
      </c>
      <c r="E158" s="70">
        <v>2020</v>
      </c>
      <c r="F158" s="3">
        <v>12</v>
      </c>
      <c r="G158" s="3"/>
      <c r="H158" s="4">
        <v>32</v>
      </c>
      <c r="I158" s="4">
        <f t="shared" si="8"/>
        <v>38.72</v>
      </c>
      <c r="J158" s="18"/>
      <c r="K158" s="20"/>
      <c r="L158" s="18"/>
    </row>
    <row r="159" spans="1:12" ht="30" customHeight="1" x14ac:dyDescent="0.3">
      <c r="A159" s="58" t="s">
        <v>269</v>
      </c>
      <c r="B159" s="3" t="s">
        <v>150</v>
      </c>
      <c r="C159" s="3" t="s">
        <v>340</v>
      </c>
      <c r="D159" s="3" t="s">
        <v>128</v>
      </c>
      <c r="E159" s="70">
        <v>2022</v>
      </c>
      <c r="F159" s="3">
        <v>12</v>
      </c>
      <c r="G159" s="3"/>
      <c r="H159" s="4">
        <v>32</v>
      </c>
      <c r="I159" s="4">
        <f t="shared" si="8"/>
        <v>38.72</v>
      </c>
      <c r="J159" s="18"/>
      <c r="K159" s="20"/>
      <c r="L159" s="18"/>
    </row>
    <row r="160" spans="1:12" ht="30" customHeight="1" x14ac:dyDescent="0.3">
      <c r="A160" s="58" t="s">
        <v>269</v>
      </c>
      <c r="B160" s="3" t="s">
        <v>150</v>
      </c>
      <c r="C160" s="3" t="s">
        <v>340</v>
      </c>
      <c r="D160" s="3" t="s">
        <v>128</v>
      </c>
      <c r="E160" s="70">
        <v>2023</v>
      </c>
      <c r="F160" s="3">
        <v>12</v>
      </c>
      <c r="G160" s="3"/>
      <c r="H160" s="4">
        <v>32</v>
      </c>
      <c r="I160" s="4">
        <f t="shared" si="8"/>
        <v>38.72</v>
      </c>
      <c r="J160" s="18" t="s">
        <v>10</v>
      </c>
      <c r="K160" s="20"/>
      <c r="L160" s="18"/>
    </row>
    <row r="161" spans="1:12" ht="30" customHeight="1" x14ac:dyDescent="0.3">
      <c r="A161" s="27" t="s">
        <v>2013</v>
      </c>
      <c r="B161" s="47" t="s">
        <v>1985</v>
      </c>
      <c r="C161" s="47"/>
      <c r="D161" s="47" t="s">
        <v>128</v>
      </c>
      <c r="E161" s="46">
        <v>2018</v>
      </c>
      <c r="F161" s="46">
        <v>2</v>
      </c>
      <c r="G161" s="3"/>
      <c r="H161" s="4">
        <v>25</v>
      </c>
      <c r="I161" s="4">
        <f>H161*Bordeaux!$L$7</f>
        <v>30.25</v>
      </c>
      <c r="J161" s="18" t="s">
        <v>10</v>
      </c>
      <c r="K161" s="20"/>
      <c r="L161" s="18"/>
    </row>
    <row r="162" spans="1:12" ht="30" customHeight="1" x14ac:dyDescent="0.3">
      <c r="A162" s="27" t="s">
        <v>2013</v>
      </c>
      <c r="B162" s="47" t="s">
        <v>1985</v>
      </c>
      <c r="C162" s="47"/>
      <c r="D162" s="47" t="s">
        <v>128</v>
      </c>
      <c r="E162" s="46">
        <v>2019</v>
      </c>
      <c r="F162" s="46">
        <v>4</v>
      </c>
      <c r="G162" s="3"/>
      <c r="H162" s="4">
        <v>25</v>
      </c>
      <c r="I162" s="4">
        <f>H162*Bordeaux!$L$7</f>
        <v>30.25</v>
      </c>
      <c r="J162" s="18" t="s">
        <v>10</v>
      </c>
      <c r="K162" s="20"/>
      <c r="L162" s="18"/>
    </row>
    <row r="163" spans="1:12" ht="30" customHeight="1" x14ac:dyDescent="0.3">
      <c r="A163" s="59" t="s">
        <v>1199</v>
      </c>
      <c r="B163" s="3" t="s">
        <v>150</v>
      </c>
      <c r="C163" s="47" t="s">
        <v>340</v>
      </c>
      <c r="D163" s="3" t="s">
        <v>128</v>
      </c>
      <c r="E163" s="50">
        <v>2021</v>
      </c>
      <c r="F163" s="46">
        <v>1</v>
      </c>
      <c r="G163" s="3"/>
      <c r="H163" s="4">
        <v>75</v>
      </c>
      <c r="I163" s="4">
        <f t="shared" ref="I163:I184" si="9">H163*$L$6</f>
        <v>90.75</v>
      </c>
      <c r="J163" s="18"/>
      <c r="K163" s="20"/>
      <c r="L163" s="18"/>
    </row>
    <row r="164" spans="1:12" ht="30" customHeight="1" x14ac:dyDescent="0.3">
      <c r="A164" s="59" t="s">
        <v>1199</v>
      </c>
      <c r="B164" s="3" t="s">
        <v>150</v>
      </c>
      <c r="C164" s="47" t="s">
        <v>340</v>
      </c>
      <c r="D164" s="3" t="s">
        <v>128</v>
      </c>
      <c r="E164" s="50">
        <v>2022</v>
      </c>
      <c r="F164" s="46">
        <v>1</v>
      </c>
      <c r="G164" s="3"/>
      <c r="H164" s="4">
        <v>79</v>
      </c>
      <c r="I164" s="4">
        <f t="shared" si="9"/>
        <v>95.59</v>
      </c>
      <c r="J164" s="18"/>
      <c r="K164" s="20"/>
      <c r="L164" s="18"/>
    </row>
    <row r="165" spans="1:12" ht="30" customHeight="1" x14ac:dyDescent="0.3">
      <c r="A165" s="59" t="s">
        <v>1199</v>
      </c>
      <c r="B165" s="3" t="s">
        <v>150</v>
      </c>
      <c r="C165" s="47" t="s">
        <v>340</v>
      </c>
      <c r="D165" s="3" t="s">
        <v>128</v>
      </c>
      <c r="E165" s="50">
        <v>2023</v>
      </c>
      <c r="F165" s="46">
        <v>1</v>
      </c>
      <c r="G165" s="3"/>
      <c r="H165" s="4">
        <v>79</v>
      </c>
      <c r="I165" s="4">
        <f t="shared" si="9"/>
        <v>95.59</v>
      </c>
      <c r="J165" s="18"/>
      <c r="K165" s="20"/>
      <c r="L165" s="18"/>
    </row>
    <row r="166" spans="1:12" ht="30" customHeight="1" x14ac:dyDescent="0.3">
      <c r="A166" s="59" t="s">
        <v>1199</v>
      </c>
      <c r="B166" s="3" t="s">
        <v>150</v>
      </c>
      <c r="C166" s="47" t="s">
        <v>340</v>
      </c>
      <c r="D166" s="3" t="s">
        <v>128</v>
      </c>
      <c r="E166" s="50">
        <v>2024</v>
      </c>
      <c r="F166" s="46">
        <v>1</v>
      </c>
      <c r="G166" s="3"/>
      <c r="H166" s="4">
        <v>79</v>
      </c>
      <c r="I166" s="4">
        <f t="shared" si="9"/>
        <v>95.59</v>
      </c>
      <c r="J166" s="18" t="s">
        <v>10</v>
      </c>
      <c r="K166" s="20"/>
      <c r="L166" s="18"/>
    </row>
    <row r="167" spans="1:12" ht="30" customHeight="1" x14ac:dyDescent="0.3">
      <c r="A167" s="58" t="s">
        <v>1172</v>
      </c>
      <c r="B167" s="3" t="s">
        <v>853</v>
      </c>
      <c r="C167" s="3" t="s">
        <v>340</v>
      </c>
      <c r="D167" s="3" t="s">
        <v>128</v>
      </c>
      <c r="E167" s="70">
        <v>2020</v>
      </c>
      <c r="F167" s="3">
        <f>2-1</f>
        <v>1</v>
      </c>
      <c r="G167" s="3"/>
      <c r="H167" s="4">
        <v>1350</v>
      </c>
      <c r="I167" s="4">
        <f t="shared" si="9"/>
        <v>1633.5</v>
      </c>
      <c r="J167" s="18"/>
      <c r="K167" s="20"/>
      <c r="L167" s="18"/>
    </row>
    <row r="168" spans="1:12" ht="30" customHeight="1" x14ac:dyDescent="0.3">
      <c r="A168" s="58" t="s">
        <v>152</v>
      </c>
      <c r="B168" s="3" t="s">
        <v>150</v>
      </c>
      <c r="C168" s="3" t="s">
        <v>340</v>
      </c>
      <c r="D168" s="3" t="s">
        <v>128</v>
      </c>
      <c r="E168" s="70">
        <v>2015</v>
      </c>
      <c r="F168" s="3">
        <v>1</v>
      </c>
      <c r="G168" s="3"/>
      <c r="H168" s="4">
        <v>69</v>
      </c>
      <c r="I168" s="4">
        <f t="shared" si="9"/>
        <v>83.49</v>
      </c>
      <c r="J168" s="3"/>
      <c r="K168" s="20"/>
      <c r="L168" s="18"/>
    </row>
    <row r="169" spans="1:12" ht="30" customHeight="1" x14ac:dyDescent="0.3">
      <c r="A169" s="58" t="s">
        <v>152</v>
      </c>
      <c r="B169" s="3" t="s">
        <v>150</v>
      </c>
      <c r="C169" s="3" t="s">
        <v>340</v>
      </c>
      <c r="D169" s="3" t="s">
        <v>128</v>
      </c>
      <c r="E169" s="70">
        <v>2016</v>
      </c>
      <c r="F169" s="3">
        <v>1</v>
      </c>
      <c r="G169" s="3"/>
      <c r="H169" s="4">
        <v>69</v>
      </c>
      <c r="I169" s="4">
        <f t="shared" si="9"/>
        <v>83.49</v>
      </c>
      <c r="J169" s="18"/>
      <c r="K169" s="20"/>
      <c r="L169" s="18"/>
    </row>
    <row r="170" spans="1:12" ht="30" customHeight="1" x14ac:dyDescent="0.3">
      <c r="A170" s="58" t="s">
        <v>152</v>
      </c>
      <c r="B170" s="3" t="s">
        <v>150</v>
      </c>
      <c r="C170" s="3" t="s">
        <v>340</v>
      </c>
      <c r="D170" s="3" t="s">
        <v>128</v>
      </c>
      <c r="E170" s="70">
        <v>2018</v>
      </c>
      <c r="F170" s="3">
        <v>1</v>
      </c>
      <c r="G170" s="3"/>
      <c r="H170" s="4">
        <v>69</v>
      </c>
      <c r="I170" s="4">
        <f t="shared" si="9"/>
        <v>83.49</v>
      </c>
      <c r="J170" s="18"/>
      <c r="K170" s="20"/>
      <c r="L170" s="18"/>
    </row>
    <row r="171" spans="1:12" ht="30" customHeight="1" x14ac:dyDescent="0.3">
      <c r="A171" s="58" t="s">
        <v>152</v>
      </c>
      <c r="B171" s="3" t="s">
        <v>150</v>
      </c>
      <c r="C171" s="3" t="s">
        <v>340</v>
      </c>
      <c r="D171" s="3" t="s">
        <v>128</v>
      </c>
      <c r="E171" s="70">
        <v>2019</v>
      </c>
      <c r="F171" s="3">
        <v>1</v>
      </c>
      <c r="G171" s="3"/>
      <c r="H171" s="4">
        <v>69</v>
      </c>
      <c r="I171" s="4">
        <f t="shared" si="9"/>
        <v>83.49</v>
      </c>
      <c r="J171" s="18"/>
      <c r="K171" s="20"/>
      <c r="L171" s="18"/>
    </row>
    <row r="172" spans="1:12" ht="30" customHeight="1" x14ac:dyDescent="0.3">
      <c r="A172" s="58" t="s">
        <v>152</v>
      </c>
      <c r="B172" s="3" t="s">
        <v>150</v>
      </c>
      <c r="C172" s="3" t="s">
        <v>340</v>
      </c>
      <c r="D172" s="3" t="s">
        <v>128</v>
      </c>
      <c r="E172" s="70">
        <v>2020</v>
      </c>
      <c r="F172" s="3">
        <v>1</v>
      </c>
      <c r="G172" s="3"/>
      <c r="H172" s="4">
        <v>69</v>
      </c>
      <c r="I172" s="4">
        <f t="shared" si="9"/>
        <v>83.49</v>
      </c>
      <c r="J172" s="18"/>
      <c r="K172" s="20"/>
      <c r="L172" s="18"/>
    </row>
    <row r="173" spans="1:12" ht="30" customHeight="1" x14ac:dyDescent="0.3">
      <c r="A173" s="58" t="s">
        <v>152</v>
      </c>
      <c r="B173" s="3" t="s">
        <v>150</v>
      </c>
      <c r="C173" s="3" t="s">
        <v>340</v>
      </c>
      <c r="D173" s="3" t="s">
        <v>128</v>
      </c>
      <c r="E173" s="70">
        <v>2021</v>
      </c>
      <c r="F173" s="3">
        <v>1</v>
      </c>
      <c r="G173" s="3"/>
      <c r="H173" s="4">
        <v>69</v>
      </c>
      <c r="I173" s="4">
        <f t="shared" si="9"/>
        <v>83.49</v>
      </c>
      <c r="J173" s="18"/>
      <c r="K173" s="20"/>
      <c r="L173" s="18"/>
    </row>
    <row r="174" spans="1:12" ht="30" customHeight="1" x14ac:dyDescent="0.3">
      <c r="A174" s="58" t="s">
        <v>152</v>
      </c>
      <c r="B174" s="3" t="s">
        <v>150</v>
      </c>
      <c r="C174" s="3" t="s">
        <v>340</v>
      </c>
      <c r="D174" s="3" t="s">
        <v>128</v>
      </c>
      <c r="E174" s="70">
        <v>2022</v>
      </c>
      <c r="F174" s="3">
        <v>1</v>
      </c>
      <c r="G174" s="3"/>
      <c r="H174" s="4">
        <v>69</v>
      </c>
      <c r="I174" s="4">
        <f t="shared" si="9"/>
        <v>83.49</v>
      </c>
      <c r="J174" s="18"/>
      <c r="K174" s="20"/>
      <c r="L174" s="18"/>
    </row>
    <row r="175" spans="1:12" ht="30" customHeight="1" x14ac:dyDescent="0.3">
      <c r="A175" s="58" t="s">
        <v>152</v>
      </c>
      <c r="B175" s="3" t="s">
        <v>150</v>
      </c>
      <c r="C175" s="3" t="s">
        <v>340</v>
      </c>
      <c r="D175" s="3" t="s">
        <v>128</v>
      </c>
      <c r="E175" s="70">
        <v>2023</v>
      </c>
      <c r="F175" s="3">
        <v>1</v>
      </c>
      <c r="G175" s="3"/>
      <c r="H175" s="4">
        <v>69</v>
      </c>
      <c r="I175" s="4">
        <f t="shared" si="9"/>
        <v>83.49</v>
      </c>
      <c r="J175" s="18" t="s">
        <v>10</v>
      </c>
      <c r="K175" s="20"/>
      <c r="L175" s="18"/>
    </row>
    <row r="176" spans="1:12" ht="30" customHeight="1" x14ac:dyDescent="0.3">
      <c r="A176" s="59" t="s">
        <v>152</v>
      </c>
      <c r="B176" s="47" t="s">
        <v>853</v>
      </c>
      <c r="C176" s="47" t="s">
        <v>340</v>
      </c>
      <c r="D176" s="3" t="s">
        <v>128</v>
      </c>
      <c r="E176" s="50">
        <v>2012</v>
      </c>
      <c r="F176" s="46">
        <v>2</v>
      </c>
      <c r="G176" s="3"/>
      <c r="H176" s="4">
        <v>725</v>
      </c>
      <c r="I176" s="4">
        <f t="shared" si="9"/>
        <v>877.25</v>
      </c>
      <c r="J176" s="18" t="s">
        <v>10</v>
      </c>
      <c r="K176" s="20"/>
      <c r="L176" s="18"/>
    </row>
    <row r="177" spans="1:12" ht="30" customHeight="1" x14ac:dyDescent="0.3">
      <c r="A177" s="58" t="s">
        <v>153</v>
      </c>
      <c r="B177" s="3" t="s">
        <v>150</v>
      </c>
      <c r="C177" s="3" t="s">
        <v>340</v>
      </c>
      <c r="D177" s="3" t="s">
        <v>128</v>
      </c>
      <c r="E177" s="70">
        <v>2015</v>
      </c>
      <c r="F177" s="3">
        <v>1</v>
      </c>
      <c r="G177" s="3"/>
      <c r="H177" s="4">
        <v>69</v>
      </c>
      <c r="I177" s="4">
        <f t="shared" si="9"/>
        <v>83.49</v>
      </c>
      <c r="J177" s="3"/>
      <c r="K177" s="20"/>
      <c r="L177" s="18"/>
    </row>
    <row r="178" spans="1:12" ht="30" customHeight="1" x14ac:dyDescent="0.3">
      <c r="A178" s="58" t="s">
        <v>153</v>
      </c>
      <c r="B178" s="3" t="s">
        <v>150</v>
      </c>
      <c r="C178" s="3" t="s">
        <v>340</v>
      </c>
      <c r="D178" s="3" t="s">
        <v>128</v>
      </c>
      <c r="E178" s="70">
        <v>2017</v>
      </c>
      <c r="F178" s="3">
        <v>1</v>
      </c>
      <c r="G178" s="3"/>
      <c r="H178" s="4">
        <v>69</v>
      </c>
      <c r="I178" s="4">
        <f t="shared" si="9"/>
        <v>83.49</v>
      </c>
      <c r="J178" s="3"/>
      <c r="K178" s="20"/>
      <c r="L178" s="18"/>
    </row>
    <row r="179" spans="1:12" ht="30" customHeight="1" x14ac:dyDescent="0.3">
      <c r="A179" s="58" t="s">
        <v>153</v>
      </c>
      <c r="B179" s="3" t="s">
        <v>150</v>
      </c>
      <c r="C179" s="3" t="s">
        <v>340</v>
      </c>
      <c r="D179" s="3" t="s">
        <v>128</v>
      </c>
      <c r="E179" s="70">
        <v>2018</v>
      </c>
      <c r="F179" s="3">
        <v>1</v>
      </c>
      <c r="G179" s="3"/>
      <c r="H179" s="4">
        <v>69</v>
      </c>
      <c r="I179" s="4">
        <f t="shared" si="9"/>
        <v>83.49</v>
      </c>
      <c r="J179" s="3"/>
      <c r="K179" s="20"/>
      <c r="L179" s="18"/>
    </row>
    <row r="180" spans="1:12" ht="30" customHeight="1" x14ac:dyDescent="0.3">
      <c r="A180" s="58" t="s">
        <v>153</v>
      </c>
      <c r="B180" s="3" t="s">
        <v>150</v>
      </c>
      <c r="C180" s="3" t="s">
        <v>340</v>
      </c>
      <c r="D180" s="3" t="s">
        <v>128</v>
      </c>
      <c r="E180" s="70">
        <v>2019</v>
      </c>
      <c r="F180" s="3">
        <v>1</v>
      </c>
      <c r="G180" s="3"/>
      <c r="H180" s="4">
        <v>69</v>
      </c>
      <c r="I180" s="4">
        <f t="shared" si="9"/>
        <v>83.49</v>
      </c>
      <c r="J180" s="3"/>
      <c r="K180" s="20"/>
      <c r="L180" s="18"/>
    </row>
    <row r="181" spans="1:12" ht="30" customHeight="1" x14ac:dyDescent="0.3">
      <c r="A181" s="58" t="s">
        <v>153</v>
      </c>
      <c r="B181" s="3" t="s">
        <v>150</v>
      </c>
      <c r="C181" s="3" t="s">
        <v>340</v>
      </c>
      <c r="D181" s="3" t="s">
        <v>128</v>
      </c>
      <c r="E181" s="70">
        <v>2020</v>
      </c>
      <c r="F181" s="3">
        <v>1</v>
      </c>
      <c r="G181" s="3"/>
      <c r="H181" s="4">
        <v>69</v>
      </c>
      <c r="I181" s="4">
        <f t="shared" si="9"/>
        <v>83.49</v>
      </c>
      <c r="J181" s="3"/>
      <c r="K181" s="20"/>
      <c r="L181" s="18"/>
    </row>
    <row r="182" spans="1:12" ht="30" customHeight="1" x14ac:dyDescent="0.3">
      <c r="A182" s="58" t="s">
        <v>153</v>
      </c>
      <c r="B182" s="3" t="s">
        <v>150</v>
      </c>
      <c r="C182" s="3" t="s">
        <v>340</v>
      </c>
      <c r="D182" s="3" t="s">
        <v>128</v>
      </c>
      <c r="E182" s="70">
        <v>2021</v>
      </c>
      <c r="F182" s="3">
        <v>1</v>
      </c>
      <c r="G182" s="3"/>
      <c r="H182" s="4">
        <v>69</v>
      </c>
      <c r="I182" s="4">
        <f t="shared" si="9"/>
        <v>83.49</v>
      </c>
      <c r="J182" s="3"/>
      <c r="K182" s="20"/>
      <c r="L182" s="18"/>
    </row>
    <row r="183" spans="1:12" ht="30" customHeight="1" x14ac:dyDescent="0.3">
      <c r="A183" s="58" t="s">
        <v>153</v>
      </c>
      <c r="B183" s="3" t="s">
        <v>150</v>
      </c>
      <c r="C183" s="3" t="s">
        <v>340</v>
      </c>
      <c r="D183" s="3" t="s">
        <v>128</v>
      </c>
      <c r="E183" s="70">
        <v>2022</v>
      </c>
      <c r="F183" s="3">
        <v>1</v>
      </c>
      <c r="G183" s="3"/>
      <c r="H183" s="4">
        <v>69</v>
      </c>
      <c r="I183" s="4">
        <f t="shared" si="9"/>
        <v>83.49</v>
      </c>
      <c r="J183" s="3"/>
      <c r="K183" s="20"/>
      <c r="L183" s="18"/>
    </row>
    <row r="184" spans="1:12" ht="30" customHeight="1" x14ac:dyDescent="0.3">
      <c r="A184" s="58" t="s">
        <v>153</v>
      </c>
      <c r="B184" s="3" t="s">
        <v>150</v>
      </c>
      <c r="C184" s="3" t="s">
        <v>340</v>
      </c>
      <c r="D184" s="3" t="s">
        <v>128</v>
      </c>
      <c r="E184" s="70">
        <v>2023</v>
      </c>
      <c r="F184" s="3">
        <v>1</v>
      </c>
      <c r="G184" s="3"/>
      <c r="H184" s="4">
        <v>69</v>
      </c>
      <c r="I184" s="4">
        <f t="shared" si="9"/>
        <v>83.49</v>
      </c>
      <c r="J184" s="3" t="s">
        <v>10</v>
      </c>
      <c r="K184" s="20"/>
      <c r="L184" s="18"/>
    </row>
    <row r="185" spans="1:12" ht="30" customHeight="1" x14ac:dyDescent="0.3">
      <c r="A185" s="72" t="s">
        <v>1780</v>
      </c>
      <c r="B185" s="3" t="s">
        <v>1745</v>
      </c>
      <c r="C185" s="3"/>
      <c r="D185" s="3" t="s">
        <v>128</v>
      </c>
      <c r="E185" s="3">
        <v>2020</v>
      </c>
      <c r="F185" s="3">
        <v>6</v>
      </c>
      <c r="G185" s="3"/>
      <c r="H185" s="4">
        <v>29</v>
      </c>
      <c r="I185" s="4">
        <f>H185*Rhone!$L$7</f>
        <v>35.089999999999996</v>
      </c>
      <c r="J185" s="18" t="s">
        <v>10</v>
      </c>
      <c r="K185" s="20"/>
      <c r="L185" s="18"/>
    </row>
    <row r="186" spans="1:12" ht="30" customHeight="1" x14ac:dyDescent="0.3">
      <c r="A186" s="27" t="s">
        <v>1789</v>
      </c>
      <c r="B186" s="47" t="s">
        <v>68</v>
      </c>
      <c r="C186" s="47"/>
      <c r="D186" s="47" t="s">
        <v>128</v>
      </c>
      <c r="E186" s="46">
        <v>1976</v>
      </c>
      <c r="F186" s="46">
        <v>1</v>
      </c>
      <c r="G186" s="3"/>
      <c r="H186" s="4">
        <v>345</v>
      </c>
      <c r="I186" s="4">
        <f>H186*Bordeaux!$L$7</f>
        <v>417.45</v>
      </c>
      <c r="J186" s="18" t="s">
        <v>10</v>
      </c>
      <c r="K186" s="20"/>
      <c r="L186" s="18"/>
    </row>
    <row r="187" spans="1:12" ht="30" customHeight="1" x14ac:dyDescent="0.3">
      <c r="A187" s="19" t="s">
        <v>1735</v>
      </c>
      <c r="B187" s="3" t="s">
        <v>1427</v>
      </c>
      <c r="C187" s="3"/>
      <c r="D187" s="3" t="s">
        <v>128</v>
      </c>
      <c r="E187" s="3">
        <v>1998</v>
      </c>
      <c r="F187" s="3">
        <v>1</v>
      </c>
      <c r="G187" s="3">
        <v>1.5</v>
      </c>
      <c r="H187" s="4">
        <v>590</v>
      </c>
      <c r="I187" s="4">
        <f>H187*Rhone!$L$7</f>
        <v>713.9</v>
      </c>
      <c r="J187" s="18" t="s">
        <v>10</v>
      </c>
      <c r="K187" s="20"/>
      <c r="L187" s="18"/>
    </row>
    <row r="188" spans="1:12" ht="30" customHeight="1" x14ac:dyDescent="0.3">
      <c r="A188" s="19" t="s">
        <v>1735</v>
      </c>
      <c r="B188" s="3" t="s">
        <v>1427</v>
      </c>
      <c r="C188" s="3"/>
      <c r="D188" s="3" t="s">
        <v>128</v>
      </c>
      <c r="E188" s="3">
        <v>1999</v>
      </c>
      <c r="F188" s="3">
        <v>1</v>
      </c>
      <c r="G188" s="3">
        <v>1.5</v>
      </c>
      <c r="H188" s="4">
        <v>750</v>
      </c>
      <c r="I188" s="4">
        <f>H188*Rhone!$L$7</f>
        <v>907.5</v>
      </c>
      <c r="J188" s="18" t="s">
        <v>10</v>
      </c>
      <c r="K188" s="20"/>
      <c r="L188" s="18"/>
    </row>
    <row r="189" spans="1:12" ht="30" customHeight="1" x14ac:dyDescent="0.3">
      <c r="A189" s="19" t="s">
        <v>1736</v>
      </c>
      <c r="B189" s="3" t="s">
        <v>1743</v>
      </c>
      <c r="C189" s="3"/>
      <c r="D189" s="3" t="s">
        <v>128</v>
      </c>
      <c r="E189" s="3">
        <v>2004</v>
      </c>
      <c r="F189" s="3">
        <v>5</v>
      </c>
      <c r="G189" s="3"/>
      <c r="H189" s="4">
        <v>165</v>
      </c>
      <c r="I189" s="4">
        <f>H189*Rhone!$L$7</f>
        <v>199.65</v>
      </c>
      <c r="J189" s="18" t="s">
        <v>10</v>
      </c>
      <c r="K189" s="20"/>
      <c r="L189" s="18"/>
    </row>
    <row r="190" spans="1:12" ht="30" customHeight="1" x14ac:dyDescent="0.3">
      <c r="A190" s="58" t="s">
        <v>1288</v>
      </c>
      <c r="B190" s="3" t="s">
        <v>1506</v>
      </c>
      <c r="C190" s="3"/>
      <c r="D190" s="3" t="s">
        <v>128</v>
      </c>
      <c r="E190" s="70">
        <v>2018</v>
      </c>
      <c r="F190" s="3">
        <v>6</v>
      </c>
      <c r="G190" s="3"/>
      <c r="H190" s="4">
        <v>285</v>
      </c>
      <c r="I190" s="4">
        <f t="shared" ref="I190:I210" si="10">H190*$L$6</f>
        <v>344.84999999999997</v>
      </c>
      <c r="J190" s="3" t="s">
        <v>10</v>
      </c>
      <c r="K190" s="20" t="s">
        <v>24</v>
      </c>
      <c r="L190" s="18"/>
    </row>
    <row r="191" spans="1:12" ht="30" customHeight="1" x14ac:dyDescent="0.3">
      <c r="A191" s="58" t="s">
        <v>314</v>
      </c>
      <c r="B191" s="3" t="s">
        <v>105</v>
      </c>
      <c r="C191" s="3"/>
      <c r="D191" s="3" t="s">
        <v>128</v>
      </c>
      <c r="E191" s="70">
        <v>2016</v>
      </c>
      <c r="F191" s="3">
        <v>1</v>
      </c>
      <c r="G191" s="3">
        <v>1.5</v>
      </c>
      <c r="H191" s="4">
        <v>495</v>
      </c>
      <c r="I191" s="4">
        <f t="shared" si="10"/>
        <v>598.94999999999993</v>
      </c>
      <c r="J191" s="3"/>
      <c r="K191" s="20" t="s">
        <v>971</v>
      </c>
      <c r="L191" s="18"/>
    </row>
    <row r="192" spans="1:12" ht="30" customHeight="1" x14ac:dyDescent="0.3">
      <c r="A192" s="58" t="s">
        <v>139</v>
      </c>
      <c r="B192" s="3" t="s">
        <v>285</v>
      </c>
      <c r="C192" s="3"/>
      <c r="D192" s="3" t="s">
        <v>128</v>
      </c>
      <c r="E192" s="70">
        <v>2013</v>
      </c>
      <c r="F192" s="3">
        <v>1</v>
      </c>
      <c r="G192" s="3"/>
      <c r="H192" s="4">
        <v>75</v>
      </c>
      <c r="I192" s="4">
        <f t="shared" si="10"/>
        <v>90.75</v>
      </c>
      <c r="J192" s="18"/>
      <c r="K192" s="20"/>
      <c r="L192" s="18"/>
    </row>
    <row r="193" spans="1:12" ht="30" customHeight="1" x14ac:dyDescent="0.3">
      <c r="A193" s="58" t="s">
        <v>139</v>
      </c>
      <c r="B193" s="3" t="s">
        <v>285</v>
      </c>
      <c r="C193" s="3"/>
      <c r="D193" s="3" t="s">
        <v>128</v>
      </c>
      <c r="E193" s="70">
        <v>2014</v>
      </c>
      <c r="F193" s="3">
        <v>1</v>
      </c>
      <c r="G193" s="3"/>
      <c r="H193" s="4">
        <v>95</v>
      </c>
      <c r="I193" s="4">
        <f t="shared" si="10"/>
        <v>114.95</v>
      </c>
      <c r="J193" s="18"/>
      <c r="K193" s="20"/>
      <c r="L193" s="18"/>
    </row>
    <row r="194" spans="1:12" ht="30" customHeight="1" x14ac:dyDescent="0.3">
      <c r="A194" s="58" t="s">
        <v>139</v>
      </c>
      <c r="B194" s="3" t="s">
        <v>78</v>
      </c>
      <c r="C194" s="3"/>
      <c r="D194" s="3" t="s">
        <v>128</v>
      </c>
      <c r="E194" s="70">
        <v>2021</v>
      </c>
      <c r="F194" s="3">
        <v>6</v>
      </c>
      <c r="G194" s="3"/>
      <c r="H194" s="4">
        <v>38.840000000000003</v>
      </c>
      <c r="I194" s="4">
        <f t="shared" si="10"/>
        <v>46.996400000000001</v>
      </c>
      <c r="J194" s="18"/>
      <c r="K194" s="20"/>
      <c r="L194" s="18"/>
    </row>
    <row r="195" spans="1:12" ht="30" customHeight="1" x14ac:dyDescent="0.3">
      <c r="A195" s="58" t="s">
        <v>139</v>
      </c>
      <c r="B195" s="3" t="s">
        <v>78</v>
      </c>
      <c r="C195" s="3"/>
      <c r="D195" s="3" t="s">
        <v>128</v>
      </c>
      <c r="E195" s="70">
        <v>2022</v>
      </c>
      <c r="F195" s="3">
        <v>6</v>
      </c>
      <c r="G195" s="3"/>
      <c r="H195" s="4">
        <v>40.5</v>
      </c>
      <c r="I195" s="4">
        <f t="shared" si="10"/>
        <v>49.004999999999995</v>
      </c>
      <c r="J195" s="18" t="s">
        <v>10</v>
      </c>
      <c r="K195" s="20"/>
      <c r="L195" s="18"/>
    </row>
    <row r="196" spans="1:12" ht="30" customHeight="1" x14ac:dyDescent="0.3">
      <c r="A196" s="58" t="s">
        <v>139</v>
      </c>
      <c r="B196" s="3" t="s">
        <v>145</v>
      </c>
      <c r="C196" s="3"/>
      <c r="D196" s="3" t="s">
        <v>128</v>
      </c>
      <c r="E196" s="70">
        <v>2015</v>
      </c>
      <c r="F196" s="3">
        <v>3</v>
      </c>
      <c r="G196" s="3"/>
      <c r="H196" s="4">
        <v>70</v>
      </c>
      <c r="I196" s="4">
        <f t="shared" si="10"/>
        <v>84.7</v>
      </c>
      <c r="J196" s="18"/>
      <c r="K196" s="20"/>
      <c r="L196" s="18"/>
    </row>
    <row r="197" spans="1:12" ht="30" customHeight="1" x14ac:dyDescent="0.3">
      <c r="A197" s="58" t="s">
        <v>139</v>
      </c>
      <c r="B197" s="3" t="s">
        <v>145</v>
      </c>
      <c r="C197" s="3"/>
      <c r="D197" s="3" t="s">
        <v>128</v>
      </c>
      <c r="E197" s="70">
        <v>2016</v>
      </c>
      <c r="F197" s="3">
        <v>12</v>
      </c>
      <c r="G197" s="3"/>
      <c r="H197" s="4">
        <v>70</v>
      </c>
      <c r="I197" s="4">
        <f t="shared" si="10"/>
        <v>84.7</v>
      </c>
      <c r="J197" s="18"/>
      <c r="K197" s="20"/>
      <c r="L197" s="18"/>
    </row>
    <row r="198" spans="1:12" ht="30" customHeight="1" x14ac:dyDescent="0.3">
      <c r="A198" s="58" t="s">
        <v>139</v>
      </c>
      <c r="B198" s="3" t="s">
        <v>754</v>
      </c>
      <c r="C198" s="3"/>
      <c r="D198" s="3" t="s">
        <v>128</v>
      </c>
      <c r="E198" s="70">
        <v>2020</v>
      </c>
      <c r="F198" s="3">
        <v>1</v>
      </c>
      <c r="G198" s="3"/>
      <c r="H198" s="4">
        <v>38.840000000000003</v>
      </c>
      <c r="I198" s="4">
        <f t="shared" si="10"/>
        <v>46.996400000000001</v>
      </c>
      <c r="J198" s="18"/>
      <c r="K198" s="20"/>
      <c r="L198" s="18"/>
    </row>
    <row r="199" spans="1:12" ht="30" customHeight="1" x14ac:dyDescent="0.3">
      <c r="A199" s="59" t="s">
        <v>139</v>
      </c>
      <c r="B199" s="47" t="s">
        <v>754</v>
      </c>
      <c r="C199" s="47"/>
      <c r="D199" s="47" t="s">
        <v>128</v>
      </c>
      <c r="E199" s="50">
        <v>2021</v>
      </c>
      <c r="F199" s="46">
        <v>4</v>
      </c>
      <c r="G199" s="3"/>
      <c r="H199" s="4">
        <v>45.46</v>
      </c>
      <c r="I199" s="4">
        <f t="shared" si="10"/>
        <v>55.006599999999999</v>
      </c>
      <c r="J199" s="18"/>
      <c r="K199" s="56"/>
      <c r="L199" s="18"/>
    </row>
    <row r="200" spans="1:12" ht="30" customHeight="1" x14ac:dyDescent="0.3">
      <c r="A200" s="58" t="s">
        <v>139</v>
      </c>
      <c r="B200" s="3" t="s">
        <v>754</v>
      </c>
      <c r="C200" s="3"/>
      <c r="D200" s="3" t="s">
        <v>128</v>
      </c>
      <c r="E200" s="70">
        <v>2022</v>
      </c>
      <c r="F200" s="3">
        <v>5</v>
      </c>
      <c r="G200" s="3"/>
      <c r="H200" s="4">
        <v>48.76</v>
      </c>
      <c r="I200" s="4">
        <f t="shared" si="10"/>
        <v>58.999599999999994</v>
      </c>
      <c r="J200" s="18"/>
      <c r="K200" s="20"/>
      <c r="L200" s="18"/>
    </row>
    <row r="201" spans="1:12" ht="30" customHeight="1" x14ac:dyDescent="0.3">
      <c r="A201" s="59" t="s">
        <v>139</v>
      </c>
      <c r="B201" s="3" t="s">
        <v>457</v>
      </c>
      <c r="C201" s="3"/>
      <c r="D201" s="3" t="s">
        <v>128</v>
      </c>
      <c r="E201" s="50">
        <v>2020</v>
      </c>
      <c r="F201" s="46">
        <v>1</v>
      </c>
      <c r="G201" s="3"/>
      <c r="H201" s="4">
        <v>59</v>
      </c>
      <c r="I201" s="4">
        <f t="shared" si="10"/>
        <v>71.39</v>
      </c>
      <c r="J201" s="18"/>
      <c r="K201" s="20"/>
      <c r="L201" s="18"/>
    </row>
    <row r="202" spans="1:12" ht="30" customHeight="1" x14ac:dyDescent="0.3">
      <c r="A202" s="59" t="s">
        <v>139</v>
      </c>
      <c r="B202" s="3" t="s">
        <v>1127</v>
      </c>
      <c r="C202" s="3"/>
      <c r="D202" s="3" t="s">
        <v>128</v>
      </c>
      <c r="E202" s="50">
        <v>2020</v>
      </c>
      <c r="F202" s="46">
        <v>6</v>
      </c>
      <c r="G202" s="3"/>
      <c r="H202" s="4">
        <v>85</v>
      </c>
      <c r="I202" s="4">
        <f t="shared" si="10"/>
        <v>102.85</v>
      </c>
      <c r="J202" s="18"/>
      <c r="K202" s="20"/>
      <c r="L202" s="18"/>
    </row>
    <row r="203" spans="1:12" ht="30" customHeight="1" x14ac:dyDescent="0.3">
      <c r="A203" s="59" t="s">
        <v>139</v>
      </c>
      <c r="B203" s="3" t="s">
        <v>1127</v>
      </c>
      <c r="C203" s="3"/>
      <c r="D203" s="3" t="s">
        <v>128</v>
      </c>
      <c r="E203" s="50">
        <v>2022</v>
      </c>
      <c r="F203" s="46">
        <v>3</v>
      </c>
      <c r="G203" s="3"/>
      <c r="H203" s="4">
        <v>85</v>
      </c>
      <c r="I203" s="4">
        <f t="shared" si="10"/>
        <v>102.85</v>
      </c>
      <c r="J203" s="18"/>
      <c r="K203" s="20"/>
      <c r="L203" s="18"/>
    </row>
    <row r="204" spans="1:12" ht="30" customHeight="1" x14ac:dyDescent="0.3">
      <c r="A204" s="59" t="s">
        <v>139</v>
      </c>
      <c r="B204" s="47" t="s">
        <v>684</v>
      </c>
      <c r="C204" s="47"/>
      <c r="D204" s="47" t="s">
        <v>128</v>
      </c>
      <c r="E204" s="50">
        <v>2014</v>
      </c>
      <c r="F204" s="46">
        <v>1</v>
      </c>
      <c r="G204" s="3"/>
      <c r="H204" s="4">
        <v>345</v>
      </c>
      <c r="I204" s="4">
        <f t="shared" si="10"/>
        <v>417.45</v>
      </c>
      <c r="J204" s="18"/>
      <c r="K204" s="20"/>
      <c r="L204" s="18"/>
    </row>
    <row r="205" spans="1:12" ht="30" customHeight="1" x14ac:dyDescent="0.3">
      <c r="A205" s="59" t="s">
        <v>139</v>
      </c>
      <c r="B205" s="47" t="s">
        <v>684</v>
      </c>
      <c r="C205" s="47"/>
      <c r="D205" s="47" t="s">
        <v>128</v>
      </c>
      <c r="E205" s="46">
        <v>2023</v>
      </c>
      <c r="F205" s="46">
        <v>3</v>
      </c>
      <c r="G205" s="3"/>
      <c r="H205" s="4">
        <v>235</v>
      </c>
      <c r="I205" s="4">
        <f t="shared" si="10"/>
        <v>284.34999999999997</v>
      </c>
      <c r="J205" s="18" t="s">
        <v>10</v>
      </c>
      <c r="K205" s="20"/>
      <c r="L205" s="18"/>
    </row>
    <row r="206" spans="1:12" ht="30" customHeight="1" x14ac:dyDescent="0.3">
      <c r="A206" s="58" t="s">
        <v>139</v>
      </c>
      <c r="B206" s="3" t="s">
        <v>428</v>
      </c>
      <c r="C206" s="3"/>
      <c r="D206" s="3" t="s">
        <v>128</v>
      </c>
      <c r="E206" s="70">
        <v>2020</v>
      </c>
      <c r="F206" s="3">
        <v>6</v>
      </c>
      <c r="G206" s="3"/>
      <c r="H206" s="4">
        <v>57</v>
      </c>
      <c r="I206" s="4">
        <f t="shared" si="10"/>
        <v>68.97</v>
      </c>
      <c r="J206" s="18"/>
      <c r="K206" s="20"/>
      <c r="L206" s="18"/>
    </row>
    <row r="207" spans="1:12" ht="30" customHeight="1" x14ac:dyDescent="0.3">
      <c r="A207" s="58" t="s">
        <v>139</v>
      </c>
      <c r="B207" s="3" t="s">
        <v>428</v>
      </c>
      <c r="C207" s="3"/>
      <c r="D207" s="3" t="s">
        <v>128</v>
      </c>
      <c r="E207" s="70">
        <v>2021</v>
      </c>
      <c r="F207" s="3">
        <v>12</v>
      </c>
      <c r="G207" s="3"/>
      <c r="H207" s="4">
        <v>57</v>
      </c>
      <c r="I207" s="4">
        <f t="shared" si="10"/>
        <v>68.97</v>
      </c>
      <c r="J207" s="18"/>
      <c r="K207" s="20"/>
      <c r="L207" s="18"/>
    </row>
    <row r="208" spans="1:12" ht="30" customHeight="1" x14ac:dyDescent="0.3">
      <c r="A208" s="58" t="s">
        <v>139</v>
      </c>
      <c r="B208" s="3" t="s">
        <v>632</v>
      </c>
      <c r="C208" s="3"/>
      <c r="D208" s="3" t="s">
        <v>128</v>
      </c>
      <c r="E208" s="70">
        <v>2020</v>
      </c>
      <c r="F208" s="3">
        <v>3</v>
      </c>
      <c r="G208" s="3"/>
      <c r="H208" s="4">
        <v>69</v>
      </c>
      <c r="I208" s="4">
        <f t="shared" si="10"/>
        <v>83.49</v>
      </c>
      <c r="J208" s="18"/>
      <c r="K208" s="20"/>
      <c r="L208" s="18"/>
    </row>
    <row r="209" spans="1:12" ht="30" customHeight="1" x14ac:dyDescent="0.3">
      <c r="A209" s="58" t="s">
        <v>139</v>
      </c>
      <c r="B209" s="3" t="s">
        <v>1372</v>
      </c>
      <c r="C209" s="3"/>
      <c r="D209" s="3" t="s">
        <v>128</v>
      </c>
      <c r="E209" s="70">
        <v>2022</v>
      </c>
      <c r="F209" s="3">
        <v>1</v>
      </c>
      <c r="G209" s="3"/>
      <c r="H209" s="4">
        <v>69</v>
      </c>
      <c r="I209" s="4">
        <f t="shared" si="10"/>
        <v>83.49</v>
      </c>
      <c r="J209" s="18" t="s">
        <v>10</v>
      </c>
      <c r="K209" s="20"/>
      <c r="L209" s="18"/>
    </row>
    <row r="210" spans="1:12" ht="30" customHeight="1" x14ac:dyDescent="0.3">
      <c r="A210" s="58" t="s">
        <v>139</v>
      </c>
      <c r="B210" s="3" t="s">
        <v>489</v>
      </c>
      <c r="C210" s="3"/>
      <c r="D210" s="3" t="s">
        <v>128</v>
      </c>
      <c r="E210" s="70">
        <v>2018</v>
      </c>
      <c r="F210" s="3">
        <v>6</v>
      </c>
      <c r="G210" s="3"/>
      <c r="H210" s="4">
        <v>39</v>
      </c>
      <c r="I210" s="4">
        <f t="shared" si="10"/>
        <v>47.19</v>
      </c>
      <c r="J210" s="18"/>
      <c r="K210" s="20" t="s">
        <v>52</v>
      </c>
      <c r="L210" s="18"/>
    </row>
    <row r="211" spans="1:12" ht="30" customHeight="1" x14ac:dyDescent="0.3">
      <c r="A211" s="27" t="s">
        <v>2014</v>
      </c>
      <c r="B211" s="47" t="s">
        <v>1742</v>
      </c>
      <c r="C211" s="47"/>
      <c r="D211" s="47" t="s">
        <v>128</v>
      </c>
      <c r="E211" s="46">
        <v>2016</v>
      </c>
      <c r="F211" s="46">
        <v>1</v>
      </c>
      <c r="G211" s="3"/>
      <c r="H211" s="4">
        <v>55</v>
      </c>
      <c r="I211" s="4">
        <f>H211*Bordeaux!$L$7</f>
        <v>66.55</v>
      </c>
      <c r="J211" s="18" t="s">
        <v>10</v>
      </c>
      <c r="K211" s="20"/>
      <c r="L211" s="18"/>
    </row>
    <row r="212" spans="1:12" ht="30" customHeight="1" x14ac:dyDescent="0.3">
      <c r="A212" s="58" t="s">
        <v>1847</v>
      </c>
      <c r="B212" s="3" t="s">
        <v>1836</v>
      </c>
      <c r="C212" s="3"/>
      <c r="D212" s="3" t="s">
        <v>128</v>
      </c>
      <c r="E212" s="70">
        <v>1989</v>
      </c>
      <c r="F212" s="3">
        <v>2</v>
      </c>
      <c r="G212" s="3"/>
      <c r="H212" s="4">
        <v>75</v>
      </c>
      <c r="I212" s="4">
        <f t="shared" ref="I212:I243" si="11">H212*$L$6</f>
        <v>90.75</v>
      </c>
      <c r="J212" s="18" t="s">
        <v>10</v>
      </c>
      <c r="K212" s="20"/>
      <c r="L212" s="18"/>
    </row>
    <row r="213" spans="1:12" ht="30" customHeight="1" x14ac:dyDescent="0.3">
      <c r="A213" s="58" t="s">
        <v>750</v>
      </c>
      <c r="B213" s="3" t="s">
        <v>728</v>
      </c>
      <c r="C213" s="3"/>
      <c r="D213" s="3" t="s">
        <v>128</v>
      </c>
      <c r="E213" s="70">
        <v>1978</v>
      </c>
      <c r="F213" s="3">
        <v>3</v>
      </c>
      <c r="G213" s="3"/>
      <c r="H213" s="4">
        <v>250</v>
      </c>
      <c r="I213" s="4">
        <f t="shared" si="11"/>
        <v>302.5</v>
      </c>
      <c r="J213" s="18"/>
      <c r="K213" s="20"/>
      <c r="L213" s="18"/>
    </row>
    <row r="214" spans="1:12" ht="30" customHeight="1" x14ac:dyDescent="0.3">
      <c r="A214" s="58" t="s">
        <v>745</v>
      </c>
      <c r="B214" s="3" t="s">
        <v>728</v>
      </c>
      <c r="C214" s="3"/>
      <c r="D214" s="3" t="s">
        <v>128</v>
      </c>
      <c r="E214" s="70">
        <v>1978</v>
      </c>
      <c r="F214" s="3">
        <v>2</v>
      </c>
      <c r="G214" s="3"/>
      <c r="H214" s="4">
        <v>325</v>
      </c>
      <c r="I214" s="4">
        <f t="shared" si="11"/>
        <v>393.25</v>
      </c>
      <c r="J214" s="18"/>
      <c r="K214" s="20" t="s">
        <v>746</v>
      </c>
      <c r="L214" s="18"/>
    </row>
    <row r="215" spans="1:12" ht="30" customHeight="1" x14ac:dyDescent="0.3">
      <c r="A215" s="59" t="s">
        <v>937</v>
      </c>
      <c r="B215" s="47" t="s">
        <v>925</v>
      </c>
      <c r="C215" s="47"/>
      <c r="D215" s="47" t="s">
        <v>128</v>
      </c>
      <c r="E215" s="50">
        <v>1969</v>
      </c>
      <c r="F215" s="46">
        <v>1</v>
      </c>
      <c r="G215" s="3">
        <v>0.375</v>
      </c>
      <c r="H215" s="4">
        <v>30</v>
      </c>
      <c r="I215" s="4">
        <f t="shared" si="11"/>
        <v>36.299999999999997</v>
      </c>
      <c r="J215" s="18"/>
      <c r="K215" s="20"/>
      <c r="L215" s="18"/>
    </row>
    <row r="216" spans="1:12" ht="30" customHeight="1" x14ac:dyDescent="0.3">
      <c r="A216" s="59" t="s">
        <v>742</v>
      </c>
      <c r="B216" s="47" t="s">
        <v>925</v>
      </c>
      <c r="C216" s="47"/>
      <c r="D216" s="47" t="s">
        <v>128</v>
      </c>
      <c r="E216" s="50">
        <v>1969</v>
      </c>
      <c r="F216" s="46">
        <v>1</v>
      </c>
      <c r="G216" s="3"/>
      <c r="H216" s="4">
        <v>45</v>
      </c>
      <c r="I216" s="4">
        <f t="shared" si="11"/>
        <v>54.449999999999996</v>
      </c>
      <c r="J216" s="18"/>
      <c r="K216" s="20"/>
      <c r="L216" s="18"/>
    </row>
    <row r="217" spans="1:12" ht="30" customHeight="1" x14ac:dyDescent="0.3">
      <c r="A217" s="59" t="s">
        <v>744</v>
      </c>
      <c r="B217" s="47" t="s">
        <v>925</v>
      </c>
      <c r="C217" s="47"/>
      <c r="D217" s="47" t="s">
        <v>128</v>
      </c>
      <c r="E217" s="50">
        <v>1969</v>
      </c>
      <c r="F217" s="46">
        <v>1</v>
      </c>
      <c r="G217" s="3"/>
      <c r="H217" s="4">
        <v>40</v>
      </c>
      <c r="I217" s="4">
        <f t="shared" si="11"/>
        <v>48.4</v>
      </c>
      <c r="J217" s="18"/>
      <c r="K217" s="20"/>
      <c r="L217" s="18"/>
    </row>
    <row r="218" spans="1:12" ht="30" customHeight="1" x14ac:dyDescent="0.3">
      <c r="A218" s="58" t="s">
        <v>146</v>
      </c>
      <c r="B218" s="3" t="s">
        <v>145</v>
      </c>
      <c r="C218" s="3"/>
      <c r="D218" s="3" t="s">
        <v>128</v>
      </c>
      <c r="E218" s="70">
        <v>2015</v>
      </c>
      <c r="F218" s="3">
        <v>1</v>
      </c>
      <c r="G218" s="3"/>
      <c r="H218" s="4">
        <v>95</v>
      </c>
      <c r="I218" s="4">
        <f t="shared" si="11"/>
        <v>114.95</v>
      </c>
      <c r="J218" s="18"/>
      <c r="K218" s="20"/>
      <c r="L218" s="18"/>
    </row>
    <row r="219" spans="1:12" ht="30" customHeight="1" x14ac:dyDescent="0.3">
      <c r="A219" s="58" t="s">
        <v>146</v>
      </c>
      <c r="B219" s="3" t="s">
        <v>145</v>
      </c>
      <c r="C219" s="3"/>
      <c r="D219" s="3" t="s">
        <v>128</v>
      </c>
      <c r="E219" s="70">
        <v>2016</v>
      </c>
      <c r="F219" s="3">
        <v>6</v>
      </c>
      <c r="G219" s="3"/>
      <c r="H219" s="4">
        <v>95</v>
      </c>
      <c r="I219" s="4">
        <f t="shared" si="11"/>
        <v>114.95</v>
      </c>
      <c r="J219" s="18"/>
      <c r="K219" s="20"/>
      <c r="L219" s="18"/>
    </row>
    <row r="220" spans="1:12" ht="30" customHeight="1" x14ac:dyDescent="0.3">
      <c r="A220" s="58" t="s">
        <v>427</v>
      </c>
      <c r="B220" s="3" t="s">
        <v>428</v>
      </c>
      <c r="C220" s="3"/>
      <c r="D220" s="3" t="s">
        <v>128</v>
      </c>
      <c r="E220" s="70">
        <v>2020</v>
      </c>
      <c r="F220" s="3">
        <v>12</v>
      </c>
      <c r="G220" s="3"/>
      <c r="H220" s="4">
        <v>85</v>
      </c>
      <c r="I220" s="4">
        <f t="shared" si="11"/>
        <v>102.85</v>
      </c>
      <c r="J220" s="18"/>
      <c r="K220" s="20"/>
      <c r="L220" s="18"/>
    </row>
    <row r="221" spans="1:12" ht="30" customHeight="1" x14ac:dyDescent="0.3">
      <c r="A221" s="58" t="s">
        <v>427</v>
      </c>
      <c r="B221" s="3" t="s">
        <v>428</v>
      </c>
      <c r="C221" s="3"/>
      <c r="D221" s="3" t="s">
        <v>128</v>
      </c>
      <c r="E221" s="70">
        <v>2021</v>
      </c>
      <c r="F221" s="3">
        <v>10</v>
      </c>
      <c r="G221" s="3"/>
      <c r="H221" s="4">
        <v>85</v>
      </c>
      <c r="I221" s="4">
        <f t="shared" si="11"/>
        <v>102.85</v>
      </c>
      <c r="J221" s="18"/>
      <c r="K221" s="20"/>
      <c r="L221" s="18"/>
    </row>
    <row r="222" spans="1:12" ht="30" customHeight="1" x14ac:dyDescent="0.3">
      <c r="A222" s="58" t="s">
        <v>1569</v>
      </c>
      <c r="B222" s="3" t="s">
        <v>1372</v>
      </c>
      <c r="C222" s="3"/>
      <c r="D222" s="3" t="s">
        <v>128</v>
      </c>
      <c r="E222" s="70">
        <v>2022</v>
      </c>
      <c r="F222" s="3">
        <v>1</v>
      </c>
      <c r="G222" s="3"/>
      <c r="H222" s="4">
        <v>145</v>
      </c>
      <c r="I222" s="4">
        <f t="shared" si="11"/>
        <v>175.45</v>
      </c>
      <c r="J222" s="18" t="s">
        <v>10</v>
      </c>
      <c r="K222" s="20"/>
      <c r="L222" s="18"/>
    </row>
    <row r="223" spans="1:12" ht="30" customHeight="1" x14ac:dyDescent="0.3">
      <c r="A223" s="58" t="s">
        <v>740</v>
      </c>
      <c r="B223" s="3" t="s">
        <v>632</v>
      </c>
      <c r="C223" s="3"/>
      <c r="D223" s="3" t="s">
        <v>128</v>
      </c>
      <c r="E223" s="70">
        <v>2020</v>
      </c>
      <c r="F223" s="3">
        <v>3</v>
      </c>
      <c r="G223" s="3"/>
      <c r="H223" s="4">
        <v>105</v>
      </c>
      <c r="I223" s="4">
        <f t="shared" si="11"/>
        <v>127.05</v>
      </c>
      <c r="J223" s="18"/>
      <c r="K223" s="20"/>
      <c r="L223" s="18"/>
    </row>
    <row r="224" spans="1:12" ht="30" customHeight="1" x14ac:dyDescent="0.3">
      <c r="A224" s="58" t="s">
        <v>739</v>
      </c>
      <c r="B224" s="3" t="s">
        <v>632</v>
      </c>
      <c r="C224" s="3"/>
      <c r="D224" s="3" t="s">
        <v>128</v>
      </c>
      <c r="E224" s="70">
        <v>2020</v>
      </c>
      <c r="F224" s="3">
        <v>1</v>
      </c>
      <c r="G224" s="3"/>
      <c r="H224" s="4">
        <v>105</v>
      </c>
      <c r="I224" s="4">
        <f t="shared" si="11"/>
        <v>127.05</v>
      </c>
      <c r="J224" s="18"/>
      <c r="K224" s="20"/>
      <c r="L224" s="18"/>
    </row>
    <row r="225" spans="1:12" ht="30" customHeight="1" x14ac:dyDescent="0.3">
      <c r="A225" s="58" t="s">
        <v>739</v>
      </c>
      <c r="B225" s="3" t="s">
        <v>632</v>
      </c>
      <c r="C225" s="3"/>
      <c r="D225" s="3" t="s">
        <v>128</v>
      </c>
      <c r="E225" s="70">
        <v>2021</v>
      </c>
      <c r="F225" s="3">
        <v>6</v>
      </c>
      <c r="G225" s="3"/>
      <c r="H225" s="4">
        <v>115</v>
      </c>
      <c r="I225" s="4">
        <f t="shared" si="11"/>
        <v>139.15</v>
      </c>
      <c r="J225" s="18"/>
      <c r="K225" s="20"/>
      <c r="L225" s="18"/>
    </row>
    <row r="226" spans="1:12" ht="30" customHeight="1" x14ac:dyDescent="0.3">
      <c r="A226" s="58" t="s">
        <v>739</v>
      </c>
      <c r="B226" s="3" t="s">
        <v>632</v>
      </c>
      <c r="C226" s="3"/>
      <c r="D226" s="3" t="s">
        <v>128</v>
      </c>
      <c r="E226" s="70">
        <v>2022</v>
      </c>
      <c r="F226" s="3">
        <v>4</v>
      </c>
      <c r="G226" s="3"/>
      <c r="H226" s="4">
        <v>115</v>
      </c>
      <c r="I226" s="4">
        <f t="shared" si="11"/>
        <v>139.15</v>
      </c>
      <c r="J226" s="18" t="s">
        <v>10</v>
      </c>
      <c r="K226" s="20"/>
      <c r="L226" s="18"/>
    </row>
    <row r="227" spans="1:12" ht="30" customHeight="1" x14ac:dyDescent="0.3">
      <c r="A227" s="59" t="s">
        <v>703</v>
      </c>
      <c r="B227" s="47" t="s">
        <v>78</v>
      </c>
      <c r="C227" s="47"/>
      <c r="D227" s="47" t="s">
        <v>128</v>
      </c>
      <c r="E227" s="50">
        <v>2019</v>
      </c>
      <c r="F227" s="46">
        <v>6</v>
      </c>
      <c r="G227" s="3"/>
      <c r="H227" s="4">
        <v>325</v>
      </c>
      <c r="I227" s="4">
        <f t="shared" si="11"/>
        <v>393.25</v>
      </c>
      <c r="J227" s="18"/>
      <c r="K227" s="20"/>
      <c r="L227" s="18"/>
    </row>
    <row r="228" spans="1:12" ht="30" customHeight="1" x14ac:dyDescent="0.3">
      <c r="A228" s="59" t="s">
        <v>703</v>
      </c>
      <c r="B228" s="47" t="s">
        <v>78</v>
      </c>
      <c r="C228" s="47"/>
      <c r="D228" s="47" t="s">
        <v>128</v>
      </c>
      <c r="E228" s="50">
        <v>2020</v>
      </c>
      <c r="F228" s="46">
        <v>6</v>
      </c>
      <c r="G228" s="3"/>
      <c r="H228" s="4">
        <v>325</v>
      </c>
      <c r="I228" s="4">
        <f t="shared" si="11"/>
        <v>393.25</v>
      </c>
      <c r="J228" s="18"/>
      <c r="K228" s="56"/>
      <c r="L228" s="18"/>
    </row>
    <row r="229" spans="1:12" ht="30" customHeight="1" x14ac:dyDescent="0.3">
      <c r="A229" s="58" t="s">
        <v>703</v>
      </c>
      <c r="B229" s="3" t="s">
        <v>78</v>
      </c>
      <c r="C229" s="3"/>
      <c r="D229" s="3" t="s">
        <v>128</v>
      </c>
      <c r="E229" s="70">
        <v>2022</v>
      </c>
      <c r="F229" s="3">
        <v>3</v>
      </c>
      <c r="G229" s="3"/>
      <c r="H229" s="4">
        <v>280.99</v>
      </c>
      <c r="I229" s="4">
        <f t="shared" si="11"/>
        <v>339.99790000000002</v>
      </c>
      <c r="J229" s="18" t="s">
        <v>10</v>
      </c>
      <c r="K229" s="20"/>
      <c r="L229" s="18"/>
    </row>
    <row r="230" spans="1:12" ht="30" customHeight="1" x14ac:dyDescent="0.3">
      <c r="A230" s="59" t="s">
        <v>703</v>
      </c>
      <c r="B230" s="47" t="s">
        <v>145</v>
      </c>
      <c r="C230" s="47"/>
      <c r="D230" s="47" t="s">
        <v>128</v>
      </c>
      <c r="E230" s="50">
        <v>2014</v>
      </c>
      <c r="F230" s="46">
        <v>1</v>
      </c>
      <c r="G230" s="3"/>
      <c r="H230" s="4">
        <v>345</v>
      </c>
      <c r="I230" s="4">
        <f t="shared" si="11"/>
        <v>417.45</v>
      </c>
      <c r="J230" s="18"/>
      <c r="K230" s="56"/>
      <c r="L230" s="18"/>
    </row>
    <row r="231" spans="1:12" ht="30" customHeight="1" x14ac:dyDescent="0.3">
      <c r="A231" s="59" t="s">
        <v>703</v>
      </c>
      <c r="B231" s="47" t="s">
        <v>145</v>
      </c>
      <c r="C231" s="47"/>
      <c r="D231" s="47" t="s">
        <v>128</v>
      </c>
      <c r="E231" s="50">
        <v>2015</v>
      </c>
      <c r="F231" s="46">
        <v>3</v>
      </c>
      <c r="G231" s="3"/>
      <c r="H231" s="4">
        <v>495</v>
      </c>
      <c r="I231" s="4">
        <f t="shared" si="11"/>
        <v>598.94999999999993</v>
      </c>
      <c r="J231" s="18"/>
      <c r="K231" s="56"/>
      <c r="L231" s="18"/>
    </row>
    <row r="232" spans="1:12" ht="30" customHeight="1" x14ac:dyDescent="0.3">
      <c r="A232" s="59" t="s">
        <v>703</v>
      </c>
      <c r="B232" s="47" t="s">
        <v>145</v>
      </c>
      <c r="C232" s="47"/>
      <c r="D232" s="47" t="s">
        <v>128</v>
      </c>
      <c r="E232" s="50">
        <v>2016</v>
      </c>
      <c r="F232" s="46">
        <v>3</v>
      </c>
      <c r="G232" s="3"/>
      <c r="H232" s="4">
        <v>495</v>
      </c>
      <c r="I232" s="4">
        <f t="shared" si="11"/>
        <v>598.94999999999993</v>
      </c>
      <c r="J232" s="18"/>
      <c r="K232" s="56"/>
      <c r="L232" s="18"/>
    </row>
    <row r="233" spans="1:12" ht="30" customHeight="1" x14ac:dyDescent="0.3">
      <c r="A233" s="59" t="s">
        <v>703</v>
      </c>
      <c r="B233" s="46" t="s">
        <v>632</v>
      </c>
      <c r="C233" s="47"/>
      <c r="D233" s="47" t="s">
        <v>128</v>
      </c>
      <c r="E233" s="50">
        <v>2020</v>
      </c>
      <c r="F233" s="46">
        <v>1</v>
      </c>
      <c r="G233" s="3"/>
      <c r="H233" s="4">
        <v>295</v>
      </c>
      <c r="I233" s="4">
        <f t="shared" si="11"/>
        <v>356.95</v>
      </c>
      <c r="J233" s="18"/>
      <c r="K233" s="20"/>
      <c r="L233" s="18"/>
    </row>
    <row r="234" spans="1:12" ht="30" customHeight="1" x14ac:dyDescent="0.3">
      <c r="A234" s="58" t="s">
        <v>287</v>
      </c>
      <c r="B234" s="3" t="s">
        <v>285</v>
      </c>
      <c r="C234" s="3"/>
      <c r="D234" s="3" t="s">
        <v>128</v>
      </c>
      <c r="E234" s="70">
        <v>2013</v>
      </c>
      <c r="F234" s="3">
        <v>1</v>
      </c>
      <c r="G234" s="3"/>
      <c r="H234" s="4">
        <v>145</v>
      </c>
      <c r="I234" s="4">
        <f t="shared" si="11"/>
        <v>175.45</v>
      </c>
      <c r="J234" s="18"/>
      <c r="K234" s="20"/>
      <c r="L234" s="18"/>
    </row>
    <row r="235" spans="1:12" ht="30" customHeight="1" x14ac:dyDescent="0.3">
      <c r="A235" s="58" t="s">
        <v>287</v>
      </c>
      <c r="B235" s="3" t="s">
        <v>285</v>
      </c>
      <c r="C235" s="3"/>
      <c r="D235" s="3" t="s">
        <v>128</v>
      </c>
      <c r="E235" s="70">
        <v>2014</v>
      </c>
      <c r="F235" s="3">
        <v>1</v>
      </c>
      <c r="G235" s="3"/>
      <c r="H235" s="4">
        <v>185</v>
      </c>
      <c r="I235" s="4">
        <f t="shared" si="11"/>
        <v>223.85</v>
      </c>
      <c r="J235" s="18"/>
      <c r="K235" s="20"/>
      <c r="L235" s="18"/>
    </row>
    <row r="236" spans="1:12" ht="30" customHeight="1" x14ac:dyDescent="0.3">
      <c r="A236" s="58" t="s">
        <v>287</v>
      </c>
      <c r="B236" s="3" t="s">
        <v>285</v>
      </c>
      <c r="C236" s="3"/>
      <c r="D236" s="3" t="s">
        <v>128</v>
      </c>
      <c r="E236" s="70">
        <v>2015</v>
      </c>
      <c r="F236" s="3">
        <v>1</v>
      </c>
      <c r="G236" s="3"/>
      <c r="H236" s="4">
        <v>225</v>
      </c>
      <c r="I236" s="4">
        <f t="shared" si="11"/>
        <v>272.25</v>
      </c>
      <c r="J236" s="18"/>
      <c r="K236" s="20"/>
      <c r="L236" s="18"/>
    </row>
    <row r="237" spans="1:12" ht="30" customHeight="1" x14ac:dyDescent="0.3">
      <c r="A237" s="58" t="s">
        <v>147</v>
      </c>
      <c r="B237" s="3" t="s">
        <v>145</v>
      </c>
      <c r="C237" s="3"/>
      <c r="D237" s="3" t="s">
        <v>128</v>
      </c>
      <c r="E237" s="70">
        <v>2016</v>
      </c>
      <c r="F237" s="3">
        <v>6</v>
      </c>
      <c r="G237" s="3"/>
      <c r="H237" s="4">
        <v>145</v>
      </c>
      <c r="I237" s="4">
        <f t="shared" si="11"/>
        <v>175.45</v>
      </c>
      <c r="J237" s="18"/>
      <c r="K237" s="20"/>
      <c r="L237" s="18"/>
    </row>
    <row r="238" spans="1:12" ht="30" customHeight="1" x14ac:dyDescent="0.3">
      <c r="A238" s="59" t="s">
        <v>625</v>
      </c>
      <c r="B238" s="3" t="s">
        <v>457</v>
      </c>
      <c r="C238" s="3"/>
      <c r="D238" s="3" t="s">
        <v>128</v>
      </c>
      <c r="E238" s="50">
        <v>2020</v>
      </c>
      <c r="F238" s="46">
        <v>1</v>
      </c>
      <c r="G238" s="3"/>
      <c r="H238" s="4">
        <v>95</v>
      </c>
      <c r="I238" s="4">
        <f t="shared" si="11"/>
        <v>114.95</v>
      </c>
      <c r="J238" s="18"/>
      <c r="K238" s="20"/>
      <c r="L238" s="18"/>
    </row>
    <row r="239" spans="1:12" ht="30" customHeight="1" x14ac:dyDescent="0.3">
      <c r="A239" s="59" t="s">
        <v>625</v>
      </c>
      <c r="B239" s="3" t="s">
        <v>457</v>
      </c>
      <c r="C239" s="3"/>
      <c r="D239" s="3" t="s">
        <v>128</v>
      </c>
      <c r="E239" s="50">
        <v>2022</v>
      </c>
      <c r="F239" s="46">
        <v>1</v>
      </c>
      <c r="G239" s="3"/>
      <c r="H239" s="4">
        <v>95</v>
      </c>
      <c r="I239" s="4">
        <f t="shared" si="11"/>
        <v>114.95</v>
      </c>
      <c r="J239" s="18" t="s">
        <v>10</v>
      </c>
      <c r="K239" s="20"/>
      <c r="L239" s="18"/>
    </row>
    <row r="240" spans="1:12" ht="30" customHeight="1" x14ac:dyDescent="0.3">
      <c r="A240" s="58" t="s">
        <v>147</v>
      </c>
      <c r="B240" s="3" t="s">
        <v>428</v>
      </c>
      <c r="C240" s="3"/>
      <c r="D240" s="3" t="s">
        <v>128</v>
      </c>
      <c r="E240" s="70">
        <v>2019</v>
      </c>
      <c r="F240" s="46">
        <v>1</v>
      </c>
      <c r="G240" s="3"/>
      <c r="H240" s="4">
        <v>105</v>
      </c>
      <c r="I240" s="4">
        <f t="shared" si="11"/>
        <v>127.05</v>
      </c>
      <c r="J240" s="18"/>
      <c r="K240" s="20"/>
      <c r="L240" s="18"/>
    </row>
    <row r="241" spans="1:12" ht="30" customHeight="1" x14ac:dyDescent="0.3">
      <c r="A241" s="58" t="s">
        <v>147</v>
      </c>
      <c r="B241" s="3" t="s">
        <v>428</v>
      </c>
      <c r="C241" s="3"/>
      <c r="D241" s="3" t="s">
        <v>128</v>
      </c>
      <c r="E241" s="70">
        <v>2020</v>
      </c>
      <c r="F241" s="3">
        <v>12</v>
      </c>
      <c r="G241" s="3"/>
      <c r="H241" s="4">
        <v>105</v>
      </c>
      <c r="I241" s="4">
        <f t="shared" si="11"/>
        <v>127.05</v>
      </c>
      <c r="J241" s="18"/>
      <c r="K241" s="20"/>
      <c r="L241" s="18"/>
    </row>
    <row r="242" spans="1:12" ht="30" customHeight="1" x14ac:dyDescent="0.3">
      <c r="A242" s="58" t="s">
        <v>147</v>
      </c>
      <c r="B242" s="3" t="s">
        <v>632</v>
      </c>
      <c r="C242" s="3"/>
      <c r="D242" s="3" t="s">
        <v>128</v>
      </c>
      <c r="E242" s="70">
        <v>2020</v>
      </c>
      <c r="F242" s="3">
        <v>2</v>
      </c>
      <c r="G242" s="3"/>
      <c r="H242" s="4">
        <v>145</v>
      </c>
      <c r="I242" s="4">
        <f t="shared" si="11"/>
        <v>175.45</v>
      </c>
      <c r="J242" s="18"/>
      <c r="K242" s="20"/>
      <c r="L242" s="18"/>
    </row>
    <row r="243" spans="1:12" ht="30" customHeight="1" x14ac:dyDescent="0.3">
      <c r="A243" s="58" t="s">
        <v>147</v>
      </c>
      <c r="B243" s="3" t="s">
        <v>632</v>
      </c>
      <c r="C243" s="3"/>
      <c r="D243" s="3" t="s">
        <v>128</v>
      </c>
      <c r="E243" s="70">
        <v>2021</v>
      </c>
      <c r="F243" s="3">
        <v>2</v>
      </c>
      <c r="G243" s="3"/>
      <c r="H243" s="4">
        <v>149</v>
      </c>
      <c r="I243" s="4">
        <f t="shared" si="11"/>
        <v>180.29</v>
      </c>
      <c r="J243" s="18"/>
      <c r="K243" s="20"/>
      <c r="L243" s="18"/>
    </row>
    <row r="244" spans="1:12" ht="30" customHeight="1" x14ac:dyDescent="0.3">
      <c r="A244" s="58" t="s">
        <v>147</v>
      </c>
      <c r="B244" s="3" t="s">
        <v>447</v>
      </c>
      <c r="C244" s="3"/>
      <c r="D244" s="3" t="s">
        <v>128</v>
      </c>
      <c r="E244" s="70">
        <v>2020</v>
      </c>
      <c r="F244" s="3">
        <v>12</v>
      </c>
      <c r="G244" s="3"/>
      <c r="H244" s="4">
        <v>49.59</v>
      </c>
      <c r="I244" s="4">
        <f t="shared" ref="I244:I267" si="12">H244*$L$6</f>
        <v>60.003900000000002</v>
      </c>
      <c r="J244" s="18"/>
      <c r="K244" s="20"/>
      <c r="L244" s="18"/>
    </row>
    <row r="245" spans="1:12" ht="30" customHeight="1" x14ac:dyDescent="0.3">
      <c r="A245" s="58" t="s">
        <v>2026</v>
      </c>
      <c r="B245" s="3" t="s">
        <v>684</v>
      </c>
      <c r="C245" s="3"/>
      <c r="D245" s="3" t="s">
        <v>128</v>
      </c>
      <c r="E245" s="70">
        <v>2014</v>
      </c>
      <c r="F245" s="3">
        <v>1</v>
      </c>
      <c r="G245" s="3"/>
      <c r="H245" s="4">
        <v>875</v>
      </c>
      <c r="I245" s="4">
        <f t="shared" si="12"/>
        <v>1058.75</v>
      </c>
      <c r="J245" s="18" t="s">
        <v>10</v>
      </c>
      <c r="K245" s="20"/>
      <c r="L245" s="18"/>
    </row>
    <row r="246" spans="1:12" ht="30" customHeight="1" x14ac:dyDescent="0.3">
      <c r="A246" s="58" t="s">
        <v>286</v>
      </c>
      <c r="B246" s="3" t="s">
        <v>285</v>
      </c>
      <c r="C246" s="3"/>
      <c r="D246" s="3" t="s">
        <v>128</v>
      </c>
      <c r="E246" s="70">
        <v>2010</v>
      </c>
      <c r="F246" s="3">
        <v>1</v>
      </c>
      <c r="G246" s="3"/>
      <c r="H246" s="4">
        <v>345</v>
      </c>
      <c r="I246" s="4">
        <f t="shared" si="12"/>
        <v>417.45</v>
      </c>
      <c r="J246" s="18"/>
      <c r="K246" s="20"/>
      <c r="L246" s="18"/>
    </row>
    <row r="247" spans="1:12" ht="30" customHeight="1" x14ac:dyDescent="0.3">
      <c r="A247" s="59" t="s">
        <v>286</v>
      </c>
      <c r="B247" s="47" t="s">
        <v>684</v>
      </c>
      <c r="C247" s="3"/>
      <c r="D247" s="3" t="s">
        <v>128</v>
      </c>
      <c r="E247" s="70">
        <v>1996</v>
      </c>
      <c r="F247" s="3">
        <v>1</v>
      </c>
      <c r="G247" s="3"/>
      <c r="H247" s="4">
        <v>845</v>
      </c>
      <c r="I247" s="4">
        <f t="shared" si="12"/>
        <v>1022.4499999999999</v>
      </c>
      <c r="J247" s="18"/>
      <c r="K247" s="20"/>
      <c r="L247" s="18"/>
    </row>
    <row r="248" spans="1:12" ht="30" customHeight="1" x14ac:dyDescent="0.3">
      <c r="A248" s="59" t="s">
        <v>286</v>
      </c>
      <c r="B248" s="47" t="s">
        <v>684</v>
      </c>
      <c r="C248" s="47"/>
      <c r="D248" s="3" t="s">
        <v>128</v>
      </c>
      <c r="E248" s="50">
        <v>2012</v>
      </c>
      <c r="F248" s="46">
        <v>1</v>
      </c>
      <c r="G248" s="3"/>
      <c r="H248" s="4">
        <v>585</v>
      </c>
      <c r="I248" s="4">
        <f t="shared" si="12"/>
        <v>707.85</v>
      </c>
      <c r="J248" s="18"/>
      <c r="K248" s="20"/>
      <c r="L248" s="18"/>
    </row>
    <row r="249" spans="1:12" ht="30" customHeight="1" x14ac:dyDescent="0.3">
      <c r="A249" s="59" t="s">
        <v>286</v>
      </c>
      <c r="B249" s="47" t="s">
        <v>684</v>
      </c>
      <c r="C249" s="47"/>
      <c r="D249" s="3" t="s">
        <v>128</v>
      </c>
      <c r="E249" s="50">
        <v>2014</v>
      </c>
      <c r="F249" s="46">
        <v>1</v>
      </c>
      <c r="G249" s="3"/>
      <c r="H249" s="4">
        <v>465</v>
      </c>
      <c r="I249" s="4">
        <f t="shared" si="12"/>
        <v>562.65</v>
      </c>
      <c r="J249" s="18" t="s">
        <v>10</v>
      </c>
      <c r="K249" s="20"/>
      <c r="L249" s="18"/>
    </row>
    <row r="250" spans="1:12" ht="30" customHeight="1" x14ac:dyDescent="0.3">
      <c r="A250" s="58" t="s">
        <v>448</v>
      </c>
      <c r="B250" s="3" t="s">
        <v>447</v>
      </c>
      <c r="C250" s="3"/>
      <c r="D250" s="3" t="s">
        <v>128</v>
      </c>
      <c r="E250" s="70">
        <v>2018</v>
      </c>
      <c r="F250" s="3">
        <v>3</v>
      </c>
      <c r="G250" s="3"/>
      <c r="H250" s="4">
        <v>38.840000000000003</v>
      </c>
      <c r="I250" s="4">
        <f t="shared" si="12"/>
        <v>46.996400000000001</v>
      </c>
      <c r="J250" s="18"/>
      <c r="K250" s="20"/>
      <c r="L250" s="18"/>
    </row>
    <row r="251" spans="1:12" ht="30" customHeight="1" x14ac:dyDescent="0.3">
      <c r="A251" s="58" t="s">
        <v>448</v>
      </c>
      <c r="B251" s="3" t="s">
        <v>447</v>
      </c>
      <c r="C251" s="3"/>
      <c r="D251" s="3" t="s">
        <v>128</v>
      </c>
      <c r="E251" s="70">
        <v>2019</v>
      </c>
      <c r="F251" s="3">
        <v>3</v>
      </c>
      <c r="G251" s="3"/>
      <c r="H251" s="4">
        <v>40.5</v>
      </c>
      <c r="I251" s="4">
        <f t="shared" si="12"/>
        <v>49.004999999999995</v>
      </c>
      <c r="J251" s="18"/>
      <c r="K251" s="20"/>
      <c r="L251" s="18"/>
    </row>
    <row r="252" spans="1:12" ht="30" customHeight="1" x14ac:dyDescent="0.3">
      <c r="A252" s="58" t="s">
        <v>765</v>
      </c>
      <c r="B252" s="3" t="s">
        <v>473</v>
      </c>
      <c r="C252" s="3"/>
      <c r="D252" s="3" t="s">
        <v>128</v>
      </c>
      <c r="E252" s="70">
        <v>1990</v>
      </c>
      <c r="F252" s="3">
        <v>2</v>
      </c>
      <c r="G252" s="3"/>
      <c r="H252" s="4">
        <v>50</v>
      </c>
      <c r="I252" s="4">
        <f t="shared" si="12"/>
        <v>60.5</v>
      </c>
      <c r="J252" s="18"/>
      <c r="K252" s="20" t="s">
        <v>474</v>
      </c>
      <c r="L252" s="18"/>
    </row>
    <row r="253" spans="1:12" ht="30" customHeight="1" x14ac:dyDescent="0.3">
      <c r="A253" s="58" t="s">
        <v>449</v>
      </c>
      <c r="B253" s="3" t="s">
        <v>1125</v>
      </c>
      <c r="C253" s="3"/>
      <c r="D253" s="3" t="s">
        <v>128</v>
      </c>
      <c r="E253" s="70">
        <v>2018</v>
      </c>
      <c r="F253" s="3">
        <v>3</v>
      </c>
      <c r="G253" s="3"/>
      <c r="H253" s="4">
        <v>345</v>
      </c>
      <c r="I253" s="4">
        <f t="shared" si="12"/>
        <v>417.45</v>
      </c>
      <c r="J253" s="18"/>
      <c r="K253" s="20"/>
      <c r="L253" s="18"/>
    </row>
    <row r="254" spans="1:12" ht="30" customHeight="1" x14ac:dyDescent="0.3">
      <c r="A254" s="58" t="s">
        <v>449</v>
      </c>
      <c r="B254" s="3" t="s">
        <v>1125</v>
      </c>
      <c r="C254" s="3"/>
      <c r="D254" s="3" t="s">
        <v>128</v>
      </c>
      <c r="E254" s="70">
        <v>2019</v>
      </c>
      <c r="F254" s="3">
        <v>3</v>
      </c>
      <c r="G254" s="3"/>
      <c r="H254" s="4">
        <v>395</v>
      </c>
      <c r="I254" s="4">
        <f t="shared" si="12"/>
        <v>477.95</v>
      </c>
      <c r="J254" s="18"/>
      <c r="K254" s="20"/>
      <c r="L254" s="18"/>
    </row>
    <row r="255" spans="1:12" ht="30" customHeight="1" x14ac:dyDescent="0.3">
      <c r="A255" s="58" t="s">
        <v>449</v>
      </c>
      <c r="B255" s="3" t="s">
        <v>447</v>
      </c>
      <c r="C255" s="3"/>
      <c r="D255" s="3" t="s">
        <v>128</v>
      </c>
      <c r="E255" s="70">
        <v>2018</v>
      </c>
      <c r="F255" s="3">
        <v>6</v>
      </c>
      <c r="G255" s="3"/>
      <c r="H255" s="4">
        <v>38.840000000000003</v>
      </c>
      <c r="I255" s="4">
        <f t="shared" si="12"/>
        <v>46.996400000000001</v>
      </c>
      <c r="J255" s="18"/>
      <c r="K255" s="20"/>
      <c r="L255" s="18"/>
    </row>
    <row r="256" spans="1:12" ht="30" customHeight="1" x14ac:dyDescent="0.3">
      <c r="A256" s="58" t="s">
        <v>449</v>
      </c>
      <c r="B256" s="3" t="s">
        <v>447</v>
      </c>
      <c r="C256" s="3"/>
      <c r="D256" s="3" t="s">
        <v>128</v>
      </c>
      <c r="E256" s="70">
        <v>2019</v>
      </c>
      <c r="F256" s="3">
        <v>6</v>
      </c>
      <c r="G256" s="3"/>
      <c r="H256" s="4">
        <v>40.5</v>
      </c>
      <c r="I256" s="4">
        <f t="shared" si="12"/>
        <v>49.004999999999995</v>
      </c>
      <c r="J256" s="18"/>
      <c r="K256" s="20"/>
      <c r="L256" s="18"/>
    </row>
    <row r="257" spans="1:14" ht="30" customHeight="1" x14ac:dyDescent="0.3">
      <c r="A257" s="58" t="s">
        <v>1946</v>
      </c>
      <c r="B257" s="3" t="s">
        <v>447</v>
      </c>
      <c r="C257" s="3"/>
      <c r="D257" s="3" t="s">
        <v>128</v>
      </c>
      <c r="E257" s="70">
        <v>2018</v>
      </c>
      <c r="F257" s="3">
        <v>3</v>
      </c>
      <c r="G257" s="3"/>
      <c r="H257" s="4">
        <v>38.840000000000003</v>
      </c>
      <c r="I257" s="4">
        <f t="shared" si="12"/>
        <v>46.996400000000001</v>
      </c>
      <c r="J257" s="18"/>
      <c r="K257" s="20"/>
      <c r="L257" s="18"/>
    </row>
    <row r="258" spans="1:14" ht="30" customHeight="1" x14ac:dyDescent="0.3">
      <c r="A258" s="58" t="s">
        <v>1526</v>
      </c>
      <c r="B258" s="3" t="s">
        <v>78</v>
      </c>
      <c r="C258" s="3"/>
      <c r="D258" s="3" t="s">
        <v>128</v>
      </c>
      <c r="E258" s="70">
        <v>2021</v>
      </c>
      <c r="F258" s="3">
        <v>6</v>
      </c>
      <c r="G258" s="3"/>
      <c r="H258" s="4">
        <v>61.98</v>
      </c>
      <c r="I258" s="4">
        <f t="shared" si="12"/>
        <v>74.995799999999988</v>
      </c>
      <c r="J258" s="18"/>
      <c r="K258" s="20"/>
      <c r="L258" s="18"/>
    </row>
    <row r="259" spans="1:14" ht="30" customHeight="1" x14ac:dyDescent="0.3">
      <c r="A259" s="58" t="s">
        <v>1526</v>
      </c>
      <c r="B259" s="3" t="s">
        <v>78</v>
      </c>
      <c r="C259" s="3"/>
      <c r="D259" s="3" t="s">
        <v>128</v>
      </c>
      <c r="E259" s="70">
        <v>2022</v>
      </c>
      <c r="F259" s="3">
        <v>6</v>
      </c>
      <c r="G259" s="3"/>
      <c r="H259" s="4">
        <v>61.98</v>
      </c>
      <c r="I259" s="4">
        <f t="shared" si="12"/>
        <v>74.995799999999988</v>
      </c>
      <c r="J259" s="18" t="s">
        <v>10</v>
      </c>
      <c r="K259" s="20"/>
      <c r="L259" s="18"/>
    </row>
    <row r="260" spans="1:14" ht="30" customHeight="1" x14ac:dyDescent="0.3">
      <c r="A260" s="59" t="s">
        <v>624</v>
      </c>
      <c r="B260" s="3" t="s">
        <v>457</v>
      </c>
      <c r="C260" s="3"/>
      <c r="D260" s="3" t="s">
        <v>128</v>
      </c>
      <c r="E260" s="50">
        <v>2020</v>
      </c>
      <c r="F260" s="46">
        <v>3</v>
      </c>
      <c r="G260" s="3"/>
      <c r="H260" s="4">
        <v>69</v>
      </c>
      <c r="I260" s="4">
        <f t="shared" si="12"/>
        <v>83.49</v>
      </c>
      <c r="J260" s="18"/>
      <c r="K260" s="20"/>
      <c r="L260" s="18"/>
    </row>
    <row r="261" spans="1:14" ht="30" customHeight="1" x14ac:dyDescent="0.3">
      <c r="A261" s="59" t="s">
        <v>624</v>
      </c>
      <c r="B261" s="3" t="s">
        <v>457</v>
      </c>
      <c r="C261" s="3"/>
      <c r="D261" s="3" t="s">
        <v>128</v>
      </c>
      <c r="E261" s="50">
        <v>2022</v>
      </c>
      <c r="F261" s="46">
        <v>3</v>
      </c>
      <c r="G261" s="3"/>
      <c r="H261" s="4">
        <v>69</v>
      </c>
      <c r="I261" s="4">
        <f t="shared" si="12"/>
        <v>83.49</v>
      </c>
      <c r="J261" s="18" t="s">
        <v>10</v>
      </c>
      <c r="K261" s="20"/>
      <c r="L261" s="18"/>
    </row>
    <row r="262" spans="1:14" ht="30" customHeight="1" x14ac:dyDescent="0.3">
      <c r="A262" s="59" t="s">
        <v>1079</v>
      </c>
      <c r="B262" s="3" t="s">
        <v>1078</v>
      </c>
      <c r="C262" s="3"/>
      <c r="D262" s="3" t="s">
        <v>128</v>
      </c>
      <c r="E262" s="50">
        <v>2021</v>
      </c>
      <c r="F262" s="46">
        <v>1</v>
      </c>
      <c r="G262" s="3"/>
      <c r="H262" s="4">
        <v>195</v>
      </c>
      <c r="I262" s="4">
        <f t="shared" si="12"/>
        <v>235.95</v>
      </c>
      <c r="J262" s="18"/>
      <c r="K262" s="20"/>
      <c r="L262" s="18"/>
    </row>
    <row r="263" spans="1:14" ht="30" customHeight="1" x14ac:dyDescent="0.3">
      <c r="A263" s="58" t="s">
        <v>1592</v>
      </c>
      <c r="B263" s="3" t="s">
        <v>1078</v>
      </c>
      <c r="C263" s="3"/>
      <c r="D263" s="3" t="s">
        <v>128</v>
      </c>
      <c r="E263" s="70">
        <v>2023</v>
      </c>
      <c r="F263" s="3">
        <v>1</v>
      </c>
      <c r="G263" s="3"/>
      <c r="H263" s="4">
        <v>195</v>
      </c>
      <c r="I263" s="4">
        <f t="shared" si="12"/>
        <v>235.95</v>
      </c>
      <c r="J263" s="18" t="s">
        <v>10</v>
      </c>
      <c r="K263" s="20"/>
      <c r="L263" s="18"/>
    </row>
    <row r="264" spans="1:14" ht="30" customHeight="1" x14ac:dyDescent="0.3">
      <c r="A264" s="58" t="s">
        <v>450</v>
      </c>
      <c r="B264" s="3" t="s">
        <v>447</v>
      </c>
      <c r="C264" s="3"/>
      <c r="D264" s="3" t="s">
        <v>128</v>
      </c>
      <c r="E264" s="70">
        <v>2018</v>
      </c>
      <c r="F264" s="3">
        <v>1</v>
      </c>
      <c r="G264" s="3"/>
      <c r="H264" s="4">
        <v>30.58</v>
      </c>
      <c r="I264" s="4">
        <f t="shared" si="12"/>
        <v>37.001799999999996</v>
      </c>
      <c r="J264" s="18"/>
      <c r="K264" s="20"/>
      <c r="L264" s="18"/>
    </row>
    <row r="265" spans="1:14" ht="30" customHeight="1" x14ac:dyDescent="0.3">
      <c r="A265" s="58" t="s">
        <v>1912</v>
      </c>
      <c r="B265" s="3" t="s">
        <v>572</v>
      </c>
      <c r="C265" s="3"/>
      <c r="D265" s="3" t="s">
        <v>128</v>
      </c>
      <c r="E265" s="70">
        <v>2019</v>
      </c>
      <c r="F265" s="3">
        <v>5</v>
      </c>
      <c r="G265" s="3"/>
      <c r="H265" s="4">
        <v>45.45</v>
      </c>
      <c r="I265" s="4">
        <f t="shared" si="12"/>
        <v>54.994500000000002</v>
      </c>
      <c r="J265" s="18"/>
      <c r="K265" s="20"/>
      <c r="L265" s="18"/>
    </row>
    <row r="266" spans="1:14" ht="30" customHeight="1" x14ac:dyDescent="0.3">
      <c r="A266" s="58" t="s">
        <v>596</v>
      </c>
      <c r="B266" s="3" t="s">
        <v>447</v>
      </c>
      <c r="C266" s="3"/>
      <c r="D266" s="3" t="s">
        <v>128</v>
      </c>
      <c r="E266" s="70">
        <v>2019</v>
      </c>
      <c r="F266" s="3">
        <v>1</v>
      </c>
      <c r="G266" s="3"/>
      <c r="H266" s="4">
        <v>34.71</v>
      </c>
      <c r="I266" s="4">
        <f t="shared" si="12"/>
        <v>41.999099999999999</v>
      </c>
      <c r="J266" s="18"/>
      <c r="K266" s="20"/>
      <c r="L266" s="18"/>
    </row>
    <row r="267" spans="1:14" ht="30" customHeight="1" x14ac:dyDescent="0.3">
      <c r="A267" s="58" t="s">
        <v>596</v>
      </c>
      <c r="B267" s="3" t="s">
        <v>447</v>
      </c>
      <c r="C267" s="3"/>
      <c r="D267" s="3" t="s">
        <v>128</v>
      </c>
      <c r="E267" s="70">
        <v>2020</v>
      </c>
      <c r="F267" s="3">
        <v>6</v>
      </c>
      <c r="G267" s="3"/>
      <c r="H267" s="4">
        <v>34.71</v>
      </c>
      <c r="I267" s="4">
        <f t="shared" si="12"/>
        <v>41.999099999999999</v>
      </c>
      <c r="J267" s="18"/>
      <c r="K267" s="20"/>
      <c r="L267" s="18"/>
    </row>
    <row r="268" spans="1:14" ht="30" customHeight="1" x14ac:dyDescent="0.3">
      <c r="A268" s="59" t="s">
        <v>1953</v>
      </c>
      <c r="B268" s="47" t="s">
        <v>1930</v>
      </c>
      <c r="C268" s="47"/>
      <c r="D268" s="3" t="s">
        <v>128</v>
      </c>
      <c r="E268" s="46">
        <v>2003</v>
      </c>
      <c r="F268" s="46">
        <v>3</v>
      </c>
      <c r="G268" s="3"/>
      <c r="H268" s="4">
        <v>95</v>
      </c>
      <c r="I268" s="4">
        <f>H268*Rhone!$L$7</f>
        <v>114.95</v>
      </c>
      <c r="J268" s="18" t="s">
        <v>10</v>
      </c>
      <c r="K268" s="20"/>
      <c r="L268" s="18"/>
    </row>
    <row r="269" spans="1:14" ht="30" customHeight="1" x14ac:dyDescent="0.3">
      <c r="A269" s="59" t="s">
        <v>1953</v>
      </c>
      <c r="B269" s="47" t="s">
        <v>1930</v>
      </c>
      <c r="C269" s="47"/>
      <c r="D269" s="3" t="s">
        <v>128</v>
      </c>
      <c r="E269" s="46">
        <v>2005</v>
      </c>
      <c r="F269" s="46">
        <v>2</v>
      </c>
      <c r="G269" s="3"/>
      <c r="H269" s="4">
        <v>125</v>
      </c>
      <c r="I269" s="4">
        <f>H269*Rhone!$L$7</f>
        <v>151.25</v>
      </c>
      <c r="J269" s="18" t="s">
        <v>10</v>
      </c>
      <c r="K269" s="20"/>
      <c r="L269" s="18"/>
    </row>
    <row r="270" spans="1:14" ht="30" customHeight="1" x14ac:dyDescent="0.3">
      <c r="A270" s="59" t="s">
        <v>1954</v>
      </c>
      <c r="B270" s="47" t="s">
        <v>1930</v>
      </c>
      <c r="C270" s="47"/>
      <c r="D270" s="3" t="s">
        <v>128</v>
      </c>
      <c r="E270" s="46">
        <v>2005</v>
      </c>
      <c r="F270" s="46">
        <v>1</v>
      </c>
      <c r="G270" s="3"/>
      <c r="H270" s="4">
        <v>100</v>
      </c>
      <c r="I270" s="4">
        <f>H270*Rhone!$L$7</f>
        <v>121</v>
      </c>
      <c r="J270" s="18" t="s">
        <v>10</v>
      </c>
      <c r="K270" s="20"/>
      <c r="L270" s="18"/>
    </row>
    <row r="271" spans="1:14" ht="30" customHeight="1" x14ac:dyDescent="0.3">
      <c r="A271" s="59" t="s">
        <v>1123</v>
      </c>
      <c r="B271" s="47" t="s">
        <v>904</v>
      </c>
      <c r="C271" s="47"/>
      <c r="D271" s="3" t="s">
        <v>128</v>
      </c>
      <c r="E271" s="46">
        <v>2022</v>
      </c>
      <c r="F271" s="46">
        <v>1</v>
      </c>
      <c r="G271" s="3"/>
      <c r="H271" s="4">
        <v>485</v>
      </c>
      <c r="I271" s="4">
        <f>H271*$L$6</f>
        <v>586.85</v>
      </c>
      <c r="J271" s="18"/>
      <c r="K271" s="20"/>
      <c r="L271" s="18"/>
      <c r="M271" s="2"/>
      <c r="N271" s="2"/>
    </row>
    <row r="272" spans="1:14" ht="30" customHeight="1" x14ac:dyDescent="0.3">
      <c r="A272" s="58" t="s">
        <v>1123</v>
      </c>
      <c r="B272" s="3" t="s">
        <v>1124</v>
      </c>
      <c r="C272" s="3"/>
      <c r="D272" s="3" t="s">
        <v>128</v>
      </c>
      <c r="E272" s="70">
        <v>2020</v>
      </c>
      <c r="F272" s="3">
        <v>1</v>
      </c>
      <c r="G272" s="3"/>
      <c r="H272" s="4">
        <v>445</v>
      </c>
      <c r="I272" s="4">
        <f>H272*$L$6</f>
        <v>538.44999999999993</v>
      </c>
      <c r="J272" s="18"/>
      <c r="K272" s="20"/>
      <c r="L272" s="18"/>
    </row>
    <row r="273" spans="1:14" ht="30" customHeight="1" x14ac:dyDescent="0.3">
      <c r="A273" s="58" t="s">
        <v>1123</v>
      </c>
      <c r="B273" s="3" t="s">
        <v>1125</v>
      </c>
      <c r="C273" s="3"/>
      <c r="D273" s="3" t="s">
        <v>128</v>
      </c>
      <c r="E273" s="70">
        <v>2022</v>
      </c>
      <c r="F273" s="3">
        <v>1</v>
      </c>
      <c r="G273" s="3"/>
      <c r="H273" s="4">
        <v>350</v>
      </c>
      <c r="I273" s="4">
        <f>H273*$L$6</f>
        <v>423.5</v>
      </c>
      <c r="J273" s="18"/>
      <c r="K273" s="20"/>
      <c r="L273" s="18"/>
      <c r="M273" s="2"/>
    </row>
    <row r="274" spans="1:14" ht="30" customHeight="1" x14ac:dyDescent="0.3">
      <c r="A274" s="58" t="s">
        <v>1123</v>
      </c>
      <c r="B274" s="3" t="s">
        <v>1125</v>
      </c>
      <c r="C274" s="3"/>
      <c r="D274" s="3" t="s">
        <v>128</v>
      </c>
      <c r="E274" s="70">
        <v>2023</v>
      </c>
      <c r="F274" s="3">
        <v>1</v>
      </c>
      <c r="G274" s="3"/>
      <c r="H274" s="4">
        <v>350</v>
      </c>
      <c r="I274" s="4">
        <f>H274*$L$6</f>
        <v>423.5</v>
      </c>
      <c r="J274" s="18" t="s">
        <v>10</v>
      </c>
      <c r="K274" s="20"/>
      <c r="L274" s="18"/>
      <c r="M274" s="2"/>
    </row>
    <row r="275" spans="1:14" ht="30" customHeight="1" x14ac:dyDescent="0.3">
      <c r="A275" s="58" t="s">
        <v>1123</v>
      </c>
      <c r="B275" s="3" t="s">
        <v>684</v>
      </c>
      <c r="C275" s="3"/>
      <c r="D275" s="3" t="s">
        <v>128</v>
      </c>
      <c r="E275" s="70">
        <v>2014</v>
      </c>
      <c r="F275" s="3">
        <v>1</v>
      </c>
      <c r="G275" s="3"/>
      <c r="H275" s="4">
        <v>845</v>
      </c>
      <c r="I275" s="4">
        <f>H275*$L$6</f>
        <v>1022.4499999999999</v>
      </c>
      <c r="J275" s="18" t="s">
        <v>10</v>
      </c>
      <c r="K275" s="20"/>
      <c r="L275" s="18"/>
      <c r="M275" s="2"/>
    </row>
    <row r="276" spans="1:14" ht="30" customHeight="1" x14ac:dyDescent="0.3">
      <c r="A276" s="27" t="s">
        <v>1787</v>
      </c>
      <c r="B276" s="47" t="s">
        <v>1624</v>
      </c>
      <c r="D276" s="47" t="s">
        <v>128</v>
      </c>
      <c r="E276" s="46">
        <v>1992</v>
      </c>
      <c r="F276" s="46">
        <v>1</v>
      </c>
      <c r="G276" s="3"/>
      <c r="H276" s="4">
        <v>25</v>
      </c>
      <c r="I276" s="4">
        <f>H276*Bordeaux!$L$7</f>
        <v>30.25</v>
      </c>
      <c r="J276" s="18" t="s">
        <v>10</v>
      </c>
      <c r="K276" s="20"/>
      <c r="L276" s="18"/>
      <c r="M276" s="2"/>
    </row>
    <row r="277" spans="1:14" ht="30" customHeight="1" x14ac:dyDescent="0.3">
      <c r="A277" s="27" t="s">
        <v>1347</v>
      </c>
      <c r="B277" s="47" t="s">
        <v>1346</v>
      </c>
      <c r="C277" s="47"/>
      <c r="D277" s="47" t="s">
        <v>128</v>
      </c>
      <c r="E277" s="46">
        <v>2002</v>
      </c>
      <c r="F277" s="46">
        <v>3</v>
      </c>
      <c r="G277" s="3"/>
      <c r="H277" s="4">
        <v>25</v>
      </c>
      <c r="I277" s="4">
        <f>H277*$L$6</f>
        <v>30.25</v>
      </c>
      <c r="J277" s="18" t="s">
        <v>10</v>
      </c>
      <c r="K277" s="20"/>
      <c r="L277" s="18"/>
      <c r="N277" s="2"/>
    </row>
    <row r="278" spans="1:14" ht="30" customHeight="1" x14ac:dyDescent="0.3">
      <c r="A278" s="27" t="s">
        <v>1788</v>
      </c>
      <c r="B278" s="47" t="s">
        <v>1624</v>
      </c>
      <c r="D278" s="47" t="s">
        <v>128</v>
      </c>
      <c r="E278" s="46">
        <v>1992</v>
      </c>
      <c r="F278" s="46">
        <v>1</v>
      </c>
      <c r="G278" s="3"/>
      <c r="H278" s="4">
        <v>20</v>
      </c>
      <c r="I278" s="4">
        <f>H278*Bordeaux!$L$7</f>
        <v>24.2</v>
      </c>
      <c r="J278" s="18" t="s">
        <v>10</v>
      </c>
      <c r="K278" s="20"/>
      <c r="L278" s="18"/>
    </row>
    <row r="279" spans="1:14" ht="30" customHeight="1" x14ac:dyDescent="0.3">
      <c r="A279" s="27" t="s">
        <v>1700</v>
      </c>
      <c r="B279" s="47" t="s">
        <v>1624</v>
      </c>
      <c r="D279" s="47" t="s">
        <v>128</v>
      </c>
      <c r="E279" s="46">
        <v>1992</v>
      </c>
      <c r="F279" s="46">
        <v>1</v>
      </c>
      <c r="G279" s="3"/>
      <c r="H279" s="4">
        <v>20</v>
      </c>
      <c r="I279" s="4">
        <f>H279*Bordeaux!$L$7</f>
        <v>24.2</v>
      </c>
      <c r="J279" s="18" t="s">
        <v>10</v>
      </c>
      <c r="K279" s="20"/>
      <c r="L279" s="18"/>
    </row>
    <row r="280" spans="1:14" ht="30" customHeight="1" x14ac:dyDescent="0.3">
      <c r="A280" s="58" t="s">
        <v>1805</v>
      </c>
      <c r="B280" s="3" t="s">
        <v>754</v>
      </c>
      <c r="C280" s="3" t="s">
        <v>340</v>
      </c>
      <c r="D280" s="3" t="s">
        <v>128</v>
      </c>
      <c r="E280" s="70">
        <v>2023</v>
      </c>
      <c r="F280" s="3">
        <v>6</v>
      </c>
      <c r="G280" s="3"/>
      <c r="H280" s="4">
        <v>57.03</v>
      </c>
      <c r="I280" s="4">
        <f t="shared" ref="I280:I294" si="13">H280*$L$6</f>
        <v>69.006299999999996</v>
      </c>
      <c r="J280" s="18" t="s">
        <v>10</v>
      </c>
      <c r="K280" s="20"/>
      <c r="L280" s="18"/>
    </row>
    <row r="281" spans="1:14" ht="30" customHeight="1" x14ac:dyDescent="0.3">
      <c r="A281" s="59" t="s">
        <v>1284</v>
      </c>
      <c r="B281" s="46" t="s">
        <v>575</v>
      </c>
      <c r="C281" s="47" t="s">
        <v>340</v>
      </c>
      <c r="D281" s="47" t="s">
        <v>128</v>
      </c>
      <c r="E281" s="50">
        <v>2022</v>
      </c>
      <c r="F281" s="46">
        <v>6</v>
      </c>
      <c r="G281" s="3"/>
      <c r="H281" s="4">
        <v>55</v>
      </c>
      <c r="I281" s="4">
        <f t="shared" si="13"/>
        <v>66.55</v>
      </c>
      <c r="J281" s="18"/>
      <c r="K281" s="20"/>
      <c r="L281" s="18"/>
    </row>
    <row r="282" spans="1:14" ht="30" customHeight="1" x14ac:dyDescent="0.3">
      <c r="A282" s="59" t="s">
        <v>1284</v>
      </c>
      <c r="B282" s="46" t="s">
        <v>575</v>
      </c>
      <c r="C282" s="47" t="s">
        <v>340</v>
      </c>
      <c r="D282" s="47" t="s">
        <v>128</v>
      </c>
      <c r="E282" s="50">
        <v>2023</v>
      </c>
      <c r="F282" s="46">
        <v>6</v>
      </c>
      <c r="G282" s="3"/>
      <c r="H282" s="4">
        <v>55</v>
      </c>
      <c r="I282" s="4">
        <f t="shared" si="13"/>
        <v>66.55</v>
      </c>
      <c r="J282" s="18" t="s">
        <v>10</v>
      </c>
      <c r="K282" s="20"/>
      <c r="L282" s="18"/>
    </row>
    <row r="283" spans="1:14" ht="30" customHeight="1" x14ac:dyDescent="0.3">
      <c r="A283" s="58" t="s">
        <v>1248</v>
      </c>
      <c r="B283" s="3" t="s">
        <v>124</v>
      </c>
      <c r="C283" s="3" t="s">
        <v>340</v>
      </c>
      <c r="D283" s="3" t="s">
        <v>128</v>
      </c>
      <c r="E283" s="70">
        <v>2009</v>
      </c>
      <c r="F283" s="3">
        <v>1</v>
      </c>
      <c r="G283" s="3"/>
      <c r="H283" s="4">
        <v>145</v>
      </c>
      <c r="I283" s="4">
        <f t="shared" si="13"/>
        <v>175.45</v>
      </c>
      <c r="J283" s="3"/>
      <c r="K283" s="20"/>
      <c r="L283" s="18"/>
    </row>
    <row r="284" spans="1:14" ht="30" customHeight="1" x14ac:dyDescent="0.3">
      <c r="A284" s="59" t="s">
        <v>1386</v>
      </c>
      <c r="B284" s="3" t="s">
        <v>575</v>
      </c>
      <c r="C284" s="3" t="s">
        <v>340</v>
      </c>
      <c r="D284" s="3" t="s">
        <v>128</v>
      </c>
      <c r="E284" s="70">
        <v>2022</v>
      </c>
      <c r="F284" s="3">
        <v>6</v>
      </c>
      <c r="G284" s="3"/>
      <c r="H284" s="4">
        <v>59</v>
      </c>
      <c r="I284" s="4">
        <f t="shared" si="13"/>
        <v>71.39</v>
      </c>
      <c r="J284" s="3"/>
      <c r="K284" s="20"/>
      <c r="L284" s="18"/>
    </row>
    <row r="285" spans="1:14" ht="30" customHeight="1" x14ac:dyDescent="0.3">
      <c r="A285" s="59" t="s">
        <v>1497</v>
      </c>
      <c r="B285" s="47" t="s">
        <v>575</v>
      </c>
      <c r="C285" s="47" t="s">
        <v>340</v>
      </c>
      <c r="D285" s="47" t="s">
        <v>128</v>
      </c>
      <c r="E285" s="50">
        <v>2023</v>
      </c>
      <c r="F285" s="46">
        <v>12</v>
      </c>
      <c r="G285" s="3"/>
      <c r="H285" s="4">
        <v>85</v>
      </c>
      <c r="I285" s="4">
        <f t="shared" si="13"/>
        <v>102.85</v>
      </c>
      <c r="J285" s="18" t="s">
        <v>10</v>
      </c>
      <c r="K285" s="20"/>
      <c r="L285" s="18"/>
    </row>
    <row r="286" spans="1:14" ht="30" customHeight="1" x14ac:dyDescent="0.3">
      <c r="A286" s="59" t="s">
        <v>855</v>
      </c>
      <c r="B286" s="47" t="s">
        <v>852</v>
      </c>
      <c r="C286" s="47" t="s">
        <v>340</v>
      </c>
      <c r="D286" s="3" t="s">
        <v>128</v>
      </c>
      <c r="E286" s="50">
        <v>2019</v>
      </c>
      <c r="F286" s="46">
        <v>1</v>
      </c>
      <c r="G286" s="3"/>
      <c r="H286" s="4">
        <v>265</v>
      </c>
      <c r="I286" s="4">
        <f t="shared" si="13"/>
        <v>320.64999999999998</v>
      </c>
      <c r="J286" s="18"/>
      <c r="K286" s="20"/>
      <c r="L286" s="18"/>
    </row>
    <row r="287" spans="1:14" ht="30" customHeight="1" x14ac:dyDescent="0.3">
      <c r="A287" s="59" t="s">
        <v>647</v>
      </c>
      <c r="B287" s="47" t="s">
        <v>1017</v>
      </c>
      <c r="C287" s="47" t="s">
        <v>340</v>
      </c>
      <c r="D287" s="47" t="s">
        <v>128</v>
      </c>
      <c r="E287" s="50">
        <v>2021</v>
      </c>
      <c r="F287" s="46">
        <v>12</v>
      </c>
      <c r="G287" s="3"/>
      <c r="H287" s="4">
        <v>65</v>
      </c>
      <c r="I287" s="4">
        <f t="shared" si="13"/>
        <v>78.649999999999991</v>
      </c>
      <c r="J287" s="18"/>
      <c r="K287" s="56"/>
      <c r="L287" s="18"/>
    </row>
    <row r="288" spans="1:14" ht="30" customHeight="1" x14ac:dyDescent="0.3">
      <c r="A288" s="59" t="s">
        <v>647</v>
      </c>
      <c r="B288" s="47" t="s">
        <v>1017</v>
      </c>
      <c r="C288" s="47" t="s">
        <v>340</v>
      </c>
      <c r="D288" s="47" t="s">
        <v>128</v>
      </c>
      <c r="E288" s="50">
        <v>2022</v>
      </c>
      <c r="F288" s="46">
        <v>12</v>
      </c>
      <c r="G288" s="3"/>
      <c r="H288" s="4">
        <v>69</v>
      </c>
      <c r="I288" s="4">
        <f t="shared" si="13"/>
        <v>83.49</v>
      </c>
      <c r="J288" s="18"/>
      <c r="K288" s="56"/>
      <c r="L288" s="18"/>
    </row>
    <row r="289" spans="1:12" ht="30" customHeight="1" x14ac:dyDescent="0.3">
      <c r="A289" s="59" t="s">
        <v>647</v>
      </c>
      <c r="B289" s="47" t="s">
        <v>446</v>
      </c>
      <c r="C289" s="47" t="s">
        <v>340</v>
      </c>
      <c r="D289" s="47" t="s">
        <v>128</v>
      </c>
      <c r="E289" s="50">
        <v>2022</v>
      </c>
      <c r="F289" s="46">
        <v>6</v>
      </c>
      <c r="G289" s="3"/>
      <c r="H289" s="4">
        <v>49</v>
      </c>
      <c r="I289" s="4">
        <f t="shared" si="13"/>
        <v>59.29</v>
      </c>
      <c r="J289" s="18"/>
      <c r="K289" s="56"/>
      <c r="L289" s="18"/>
    </row>
    <row r="290" spans="1:12" ht="30" customHeight="1" x14ac:dyDescent="0.3">
      <c r="A290" s="59" t="s">
        <v>647</v>
      </c>
      <c r="B290" s="47" t="s">
        <v>446</v>
      </c>
      <c r="C290" s="47" t="s">
        <v>340</v>
      </c>
      <c r="D290" s="47" t="s">
        <v>128</v>
      </c>
      <c r="E290" s="50">
        <v>2024</v>
      </c>
      <c r="F290" s="46">
        <v>6</v>
      </c>
      <c r="G290" s="3"/>
      <c r="H290" s="4">
        <v>49</v>
      </c>
      <c r="I290" s="4">
        <f t="shared" si="13"/>
        <v>59.29</v>
      </c>
      <c r="J290" s="18" t="s">
        <v>10</v>
      </c>
      <c r="K290" s="56"/>
      <c r="L290" s="18"/>
    </row>
    <row r="291" spans="1:12" ht="30" customHeight="1" x14ac:dyDescent="0.3">
      <c r="A291" s="58" t="s">
        <v>232</v>
      </c>
      <c r="B291" s="3" t="s">
        <v>233</v>
      </c>
      <c r="C291" s="3"/>
      <c r="D291" s="3" t="s">
        <v>128</v>
      </c>
      <c r="E291" s="70">
        <v>1998</v>
      </c>
      <c r="F291" s="3">
        <v>1</v>
      </c>
      <c r="G291" s="3"/>
      <c r="H291" s="4">
        <v>20</v>
      </c>
      <c r="I291" s="4">
        <f t="shared" si="13"/>
        <v>24.2</v>
      </c>
      <c r="J291" s="18"/>
      <c r="K291" s="20"/>
      <c r="L291" s="18"/>
    </row>
    <row r="292" spans="1:12" ht="30" customHeight="1" x14ac:dyDescent="0.3">
      <c r="A292" s="59" t="s">
        <v>1105</v>
      </c>
      <c r="B292" s="47" t="s">
        <v>264</v>
      </c>
      <c r="C292" s="47" t="s">
        <v>340</v>
      </c>
      <c r="D292" s="47" t="s">
        <v>128</v>
      </c>
      <c r="E292" s="50">
        <v>2012</v>
      </c>
      <c r="F292" s="46">
        <v>1</v>
      </c>
      <c r="G292" s="3"/>
      <c r="H292" s="4">
        <v>645</v>
      </c>
      <c r="I292" s="4">
        <f t="shared" si="13"/>
        <v>780.44999999999993</v>
      </c>
      <c r="J292" s="18"/>
      <c r="K292" s="20"/>
      <c r="L292" s="18"/>
    </row>
    <row r="293" spans="1:12" ht="30" customHeight="1" x14ac:dyDescent="0.3">
      <c r="A293" s="59" t="s">
        <v>1105</v>
      </c>
      <c r="B293" s="47" t="s">
        <v>1198</v>
      </c>
      <c r="C293" s="47" t="s">
        <v>340</v>
      </c>
      <c r="D293" s="47" t="s">
        <v>128</v>
      </c>
      <c r="E293" s="50">
        <v>2021</v>
      </c>
      <c r="F293" s="46">
        <v>1</v>
      </c>
      <c r="G293" s="3"/>
      <c r="H293" s="4">
        <v>1395</v>
      </c>
      <c r="I293" s="4">
        <f t="shared" si="13"/>
        <v>1687.95</v>
      </c>
      <c r="J293" s="18"/>
      <c r="K293" s="20"/>
      <c r="L293" s="18"/>
    </row>
    <row r="294" spans="1:12" ht="30" customHeight="1" x14ac:dyDescent="0.3">
      <c r="A294" s="59" t="s">
        <v>1105</v>
      </c>
      <c r="B294" s="47" t="s">
        <v>1508</v>
      </c>
      <c r="C294" s="47" t="s">
        <v>340</v>
      </c>
      <c r="D294" s="47" t="s">
        <v>128</v>
      </c>
      <c r="E294" s="50">
        <v>2010</v>
      </c>
      <c r="F294" s="46">
        <v>2</v>
      </c>
      <c r="G294" s="3"/>
      <c r="H294" s="4">
        <v>295</v>
      </c>
      <c r="I294" s="4">
        <f t="shared" si="13"/>
        <v>356.95</v>
      </c>
      <c r="J294" s="18" t="s">
        <v>10</v>
      </c>
      <c r="K294" s="20"/>
      <c r="L294" s="18"/>
    </row>
    <row r="295" spans="1:12" ht="30" customHeight="1" x14ac:dyDescent="0.3">
      <c r="A295" s="27" t="s">
        <v>1919</v>
      </c>
      <c r="B295" s="47" t="s">
        <v>1909</v>
      </c>
      <c r="C295" s="47" t="s">
        <v>340</v>
      </c>
      <c r="D295" s="47" t="s">
        <v>128</v>
      </c>
      <c r="E295" s="46">
        <v>1989</v>
      </c>
      <c r="F295" s="46">
        <v>1</v>
      </c>
      <c r="G295" s="3"/>
      <c r="H295" s="4">
        <v>295</v>
      </c>
      <c r="I295" s="4">
        <f>H295*Bordeaux!$L$7</f>
        <v>356.95</v>
      </c>
      <c r="J295" s="18" t="s">
        <v>10</v>
      </c>
      <c r="K295" s="20"/>
      <c r="L295" s="18"/>
    </row>
    <row r="296" spans="1:12" ht="30" customHeight="1" x14ac:dyDescent="0.3">
      <c r="A296" s="59" t="s">
        <v>940</v>
      </c>
      <c r="B296" s="47" t="s">
        <v>924</v>
      </c>
      <c r="C296" s="47"/>
      <c r="D296" s="47" t="s">
        <v>128</v>
      </c>
      <c r="E296" s="50">
        <v>1985</v>
      </c>
      <c r="F296" s="46">
        <v>2</v>
      </c>
      <c r="G296" s="3"/>
      <c r="H296" s="4">
        <v>28</v>
      </c>
      <c r="I296" s="4">
        <f t="shared" ref="I296:I303" si="14">H296*$L$6</f>
        <v>33.879999999999995</v>
      </c>
      <c r="J296" s="18"/>
      <c r="K296" s="20"/>
      <c r="L296" s="18"/>
    </row>
    <row r="297" spans="1:12" ht="30" customHeight="1" x14ac:dyDescent="0.3">
      <c r="A297" s="59" t="s">
        <v>1714</v>
      </c>
      <c r="B297" s="47" t="s">
        <v>137</v>
      </c>
      <c r="C297" s="47"/>
      <c r="D297" s="47" t="s">
        <v>128</v>
      </c>
      <c r="E297" s="50">
        <v>2024</v>
      </c>
      <c r="F297" s="46">
        <v>12</v>
      </c>
      <c r="G297" s="3"/>
      <c r="H297" s="4">
        <v>17.36</v>
      </c>
      <c r="I297" s="4">
        <f t="shared" si="14"/>
        <v>21.005599999999998</v>
      </c>
      <c r="J297" s="18"/>
      <c r="K297" s="20"/>
      <c r="L297" s="18"/>
    </row>
    <row r="298" spans="1:12" ht="30" customHeight="1" x14ac:dyDescent="0.3">
      <c r="A298" s="59" t="s">
        <v>1826</v>
      </c>
      <c r="B298" s="47" t="s">
        <v>137</v>
      </c>
      <c r="C298" s="47"/>
      <c r="D298" s="47" t="s">
        <v>128</v>
      </c>
      <c r="E298" s="50">
        <v>2024</v>
      </c>
      <c r="F298" s="46">
        <v>6</v>
      </c>
      <c r="G298" s="3">
        <v>1.5</v>
      </c>
      <c r="H298" s="4">
        <v>36.36</v>
      </c>
      <c r="I298" s="4">
        <f t="shared" si="14"/>
        <v>43.995599999999996</v>
      </c>
      <c r="J298" s="18"/>
      <c r="K298" s="20"/>
      <c r="L298" s="18"/>
    </row>
    <row r="299" spans="1:12" ht="30" customHeight="1" x14ac:dyDescent="0.3">
      <c r="A299" s="59" t="s">
        <v>1126</v>
      </c>
      <c r="B299" s="47" t="s">
        <v>953</v>
      </c>
      <c r="C299" s="47" t="s">
        <v>340</v>
      </c>
      <c r="D299" s="47" t="s">
        <v>128</v>
      </c>
      <c r="E299" s="50">
        <v>2023</v>
      </c>
      <c r="F299" s="46">
        <v>6</v>
      </c>
      <c r="G299" s="3"/>
      <c r="H299" s="4">
        <v>23.14</v>
      </c>
      <c r="I299" s="4">
        <f t="shared" si="14"/>
        <v>27.999400000000001</v>
      </c>
      <c r="J299" s="18"/>
      <c r="K299" s="56"/>
      <c r="L299" s="18"/>
    </row>
    <row r="300" spans="1:12" ht="30" customHeight="1" x14ac:dyDescent="0.3">
      <c r="A300" s="59" t="s">
        <v>1259</v>
      </c>
      <c r="B300" s="47" t="s">
        <v>953</v>
      </c>
      <c r="C300" s="47"/>
      <c r="D300" s="47" t="s">
        <v>128</v>
      </c>
      <c r="E300" s="50">
        <v>2022</v>
      </c>
      <c r="F300" s="46">
        <v>6</v>
      </c>
      <c r="G300" s="3"/>
      <c r="H300" s="4">
        <v>23.14</v>
      </c>
      <c r="I300" s="4">
        <f t="shared" si="14"/>
        <v>27.999400000000001</v>
      </c>
      <c r="J300" s="18"/>
      <c r="K300" s="20"/>
      <c r="L300" s="18"/>
    </row>
    <row r="301" spans="1:12" ht="30" customHeight="1" x14ac:dyDescent="0.3">
      <c r="A301" s="58" t="s">
        <v>1128</v>
      </c>
      <c r="B301" s="3" t="s">
        <v>1125</v>
      </c>
      <c r="C301" s="3"/>
      <c r="D301" s="3" t="s">
        <v>128</v>
      </c>
      <c r="E301" s="70">
        <v>2018</v>
      </c>
      <c r="F301" s="3">
        <v>1</v>
      </c>
      <c r="G301" s="3"/>
      <c r="H301" s="4">
        <v>525</v>
      </c>
      <c r="I301" s="4">
        <f t="shared" si="14"/>
        <v>635.25</v>
      </c>
      <c r="J301" s="18"/>
      <c r="K301" s="20"/>
      <c r="L301" s="18"/>
    </row>
    <row r="302" spans="1:12" ht="30" customHeight="1" x14ac:dyDescent="0.3">
      <c r="A302" s="58" t="s">
        <v>1848</v>
      </c>
      <c r="B302" s="3" t="s">
        <v>1838</v>
      </c>
      <c r="C302" s="3"/>
      <c r="D302" s="3" t="s">
        <v>128</v>
      </c>
      <c r="E302" s="70">
        <v>1988</v>
      </c>
      <c r="F302" s="3">
        <v>1</v>
      </c>
      <c r="G302" s="3"/>
      <c r="H302" s="4">
        <v>175</v>
      </c>
      <c r="I302" s="4">
        <f t="shared" si="14"/>
        <v>211.75</v>
      </c>
      <c r="J302" s="18" t="s">
        <v>10</v>
      </c>
      <c r="K302" s="20"/>
      <c r="L302" s="18"/>
    </row>
    <row r="303" spans="1:12" ht="30" customHeight="1" x14ac:dyDescent="0.3">
      <c r="A303" s="59" t="s">
        <v>1311</v>
      </c>
      <c r="B303" s="47" t="s">
        <v>904</v>
      </c>
      <c r="C303" s="47"/>
      <c r="D303" s="3" t="s">
        <v>128</v>
      </c>
      <c r="E303" s="46">
        <v>2022</v>
      </c>
      <c r="F303" s="46">
        <v>1</v>
      </c>
      <c r="G303" s="3"/>
      <c r="H303" s="4">
        <v>585</v>
      </c>
      <c r="I303" s="4">
        <f t="shared" si="14"/>
        <v>707.85</v>
      </c>
      <c r="J303" s="18" t="s">
        <v>10</v>
      </c>
      <c r="K303" s="20"/>
      <c r="L303" s="18"/>
    </row>
    <row r="304" spans="1:12" ht="30" customHeight="1" x14ac:dyDescent="0.3">
      <c r="A304" s="19" t="s">
        <v>1737</v>
      </c>
      <c r="B304" s="3" t="s">
        <v>546</v>
      </c>
      <c r="C304" s="3"/>
      <c r="D304" s="3" t="s">
        <v>128</v>
      </c>
      <c r="E304" s="3">
        <v>2003</v>
      </c>
      <c r="F304" s="3">
        <v>1</v>
      </c>
      <c r="G304" s="3">
        <v>1.5</v>
      </c>
      <c r="H304" s="4">
        <v>945</v>
      </c>
      <c r="I304" s="4">
        <f>H304*Rhone!$L$7</f>
        <v>1143.45</v>
      </c>
      <c r="J304" s="18" t="s">
        <v>10</v>
      </c>
      <c r="K304" s="20"/>
      <c r="L304" s="18"/>
    </row>
    <row r="305" spans="1:12" ht="30" customHeight="1" x14ac:dyDescent="0.3">
      <c r="A305" s="58" t="s">
        <v>1849</v>
      </c>
      <c r="B305" s="3" t="s">
        <v>1839</v>
      </c>
      <c r="C305" s="3"/>
      <c r="D305" s="3" t="s">
        <v>128</v>
      </c>
      <c r="E305" s="70">
        <v>1988</v>
      </c>
      <c r="F305" s="3">
        <v>1</v>
      </c>
      <c r="G305" s="3"/>
      <c r="H305" s="4">
        <v>85</v>
      </c>
      <c r="I305" s="4">
        <f t="shared" ref="I305:I310" si="15">H305*$L$6</f>
        <v>102.85</v>
      </c>
      <c r="J305" s="18" t="s">
        <v>10</v>
      </c>
      <c r="K305" s="20"/>
      <c r="L305" s="18"/>
    </row>
    <row r="306" spans="1:12" ht="30" customHeight="1" x14ac:dyDescent="0.3">
      <c r="A306" s="58" t="s">
        <v>1841</v>
      </c>
      <c r="B306" s="3" t="s">
        <v>1835</v>
      </c>
      <c r="C306" s="3"/>
      <c r="D306" s="3" t="s">
        <v>128</v>
      </c>
      <c r="E306" s="70">
        <v>1988</v>
      </c>
      <c r="F306" s="3">
        <v>1</v>
      </c>
      <c r="G306" s="3"/>
      <c r="H306" s="4">
        <v>275</v>
      </c>
      <c r="I306" s="4">
        <f t="shared" si="15"/>
        <v>332.75</v>
      </c>
      <c r="J306" s="18" t="s">
        <v>10</v>
      </c>
      <c r="K306" s="20"/>
      <c r="L306" s="18"/>
    </row>
    <row r="307" spans="1:12" ht="30" customHeight="1" x14ac:dyDescent="0.3">
      <c r="A307" s="58" t="s">
        <v>724</v>
      </c>
      <c r="B307" s="3" t="s">
        <v>1835</v>
      </c>
      <c r="C307" s="3"/>
      <c r="D307" s="3" t="s">
        <v>128</v>
      </c>
      <c r="E307" s="70">
        <v>2009</v>
      </c>
      <c r="F307" s="3">
        <v>6</v>
      </c>
      <c r="G307" s="3"/>
      <c r="H307" s="4">
        <v>345</v>
      </c>
      <c r="I307" s="4">
        <f t="shared" si="15"/>
        <v>417.45</v>
      </c>
      <c r="J307" s="18"/>
      <c r="K307" s="20"/>
      <c r="L307" s="18"/>
    </row>
    <row r="308" spans="1:12" ht="30" customHeight="1" x14ac:dyDescent="0.3">
      <c r="A308" s="58" t="s">
        <v>724</v>
      </c>
      <c r="B308" s="3" t="s">
        <v>1835</v>
      </c>
      <c r="C308" s="3"/>
      <c r="D308" s="3" t="s">
        <v>128</v>
      </c>
      <c r="E308" s="70">
        <v>2010</v>
      </c>
      <c r="F308" s="3">
        <v>6</v>
      </c>
      <c r="G308" s="3"/>
      <c r="H308" s="4">
        <v>355</v>
      </c>
      <c r="I308" s="4">
        <f t="shared" si="15"/>
        <v>429.55</v>
      </c>
      <c r="J308" s="18"/>
      <c r="K308" s="20"/>
      <c r="L308" s="18"/>
    </row>
    <row r="309" spans="1:12" ht="30" customHeight="1" x14ac:dyDescent="0.3">
      <c r="A309" s="58" t="s">
        <v>1527</v>
      </c>
      <c r="B309" s="3" t="s">
        <v>78</v>
      </c>
      <c r="C309" s="3"/>
      <c r="D309" s="3" t="s">
        <v>128</v>
      </c>
      <c r="E309" s="70">
        <v>2021</v>
      </c>
      <c r="F309" s="3">
        <v>2</v>
      </c>
      <c r="G309" s="3"/>
      <c r="H309" s="4">
        <v>114.88</v>
      </c>
      <c r="I309" s="4">
        <f t="shared" si="15"/>
        <v>139.00479999999999</v>
      </c>
      <c r="J309" s="18"/>
      <c r="K309" s="20"/>
      <c r="L309" s="18"/>
    </row>
    <row r="310" spans="1:12" ht="30" customHeight="1" x14ac:dyDescent="0.3">
      <c r="A310" s="58" t="s">
        <v>1527</v>
      </c>
      <c r="B310" s="3" t="s">
        <v>78</v>
      </c>
      <c r="C310" s="3"/>
      <c r="D310" s="3" t="s">
        <v>128</v>
      </c>
      <c r="E310" s="70">
        <v>2022</v>
      </c>
      <c r="F310" s="3">
        <v>6</v>
      </c>
      <c r="G310" s="3"/>
      <c r="H310" s="4">
        <v>119.84</v>
      </c>
      <c r="I310" s="4">
        <f t="shared" si="15"/>
        <v>145.00640000000001</v>
      </c>
      <c r="J310" s="18" t="s">
        <v>10</v>
      </c>
      <c r="K310" s="20"/>
      <c r="L310" s="18"/>
    </row>
    <row r="311" spans="1:12" ht="30" customHeight="1" x14ac:dyDescent="0.3">
      <c r="A311" s="19" t="s">
        <v>1762</v>
      </c>
      <c r="B311" s="3" t="s">
        <v>1742</v>
      </c>
      <c r="C311" s="3"/>
      <c r="D311" s="3" t="s">
        <v>128</v>
      </c>
      <c r="E311" s="3">
        <v>2015</v>
      </c>
      <c r="F311" s="3">
        <v>1</v>
      </c>
      <c r="G311" s="3"/>
      <c r="H311" s="4">
        <v>195</v>
      </c>
      <c r="I311" s="4">
        <f>H311*Rhone!$L$7</f>
        <v>235.95</v>
      </c>
      <c r="J311" s="18" t="s">
        <v>10</v>
      </c>
      <c r="K311" s="20"/>
      <c r="L311" s="18"/>
    </row>
    <row r="312" spans="1:12" ht="30" customHeight="1" x14ac:dyDescent="0.3">
      <c r="A312" s="58" t="s">
        <v>1762</v>
      </c>
      <c r="B312" s="3" t="s">
        <v>1908</v>
      </c>
      <c r="C312" s="3"/>
      <c r="D312" s="3" t="s">
        <v>128</v>
      </c>
      <c r="E312" s="70">
        <v>1999</v>
      </c>
      <c r="F312" s="3">
        <f>2-1</f>
        <v>1</v>
      </c>
      <c r="G312" s="3"/>
      <c r="H312" s="4">
        <v>275</v>
      </c>
      <c r="I312" s="4">
        <f>H312*$L$6</f>
        <v>332.75</v>
      </c>
      <c r="J312" s="18" t="s">
        <v>10</v>
      </c>
      <c r="K312" s="20"/>
      <c r="L312" s="18"/>
    </row>
    <row r="313" spans="1:12" ht="30" customHeight="1" x14ac:dyDescent="0.3">
      <c r="A313" s="27" t="s">
        <v>1635</v>
      </c>
      <c r="B313" s="47" t="s">
        <v>1612</v>
      </c>
      <c r="C313" s="47"/>
      <c r="D313" s="47" t="s">
        <v>128</v>
      </c>
      <c r="E313" s="46">
        <v>1998</v>
      </c>
      <c r="F313" s="46">
        <v>4</v>
      </c>
      <c r="G313" s="3"/>
      <c r="H313" s="4">
        <v>65</v>
      </c>
      <c r="I313" s="4">
        <f>H313*Bordeaux!$L$7</f>
        <v>78.649999999999991</v>
      </c>
      <c r="J313" s="18" t="s">
        <v>10</v>
      </c>
      <c r="K313" s="20"/>
      <c r="L313" s="18"/>
    </row>
    <row r="314" spans="1:12" ht="30" customHeight="1" x14ac:dyDescent="0.3">
      <c r="A314" s="59" t="s">
        <v>1955</v>
      </c>
      <c r="B314" s="47" t="s">
        <v>1506</v>
      </c>
      <c r="C314" s="47"/>
      <c r="D314" s="3" t="s">
        <v>128</v>
      </c>
      <c r="E314" s="46">
        <v>2005</v>
      </c>
      <c r="F314" s="46">
        <v>5</v>
      </c>
      <c r="G314" s="3"/>
      <c r="H314" s="4">
        <v>175</v>
      </c>
      <c r="I314" s="4">
        <f>H314*Rhone!$L$7</f>
        <v>211.75</v>
      </c>
      <c r="J314" s="18" t="s">
        <v>10</v>
      </c>
      <c r="K314" s="20"/>
      <c r="L314" s="18"/>
    </row>
    <row r="315" spans="1:12" ht="30" customHeight="1" x14ac:dyDescent="0.3">
      <c r="A315" s="59" t="s">
        <v>1956</v>
      </c>
      <c r="B315" s="47" t="s">
        <v>1506</v>
      </c>
      <c r="C315" s="47"/>
      <c r="D315" s="3" t="s">
        <v>128</v>
      </c>
      <c r="E315" s="46">
        <v>1999</v>
      </c>
      <c r="F315" s="46">
        <v>3</v>
      </c>
      <c r="G315" s="3"/>
      <c r="H315" s="4">
        <v>175</v>
      </c>
      <c r="I315" s="4">
        <f>H315*Rhone!$L$7</f>
        <v>211.75</v>
      </c>
      <c r="J315" s="18" t="s">
        <v>10</v>
      </c>
      <c r="K315" s="20"/>
      <c r="L315" s="18"/>
    </row>
    <row r="316" spans="1:12" ht="30" customHeight="1" x14ac:dyDescent="0.3">
      <c r="A316" s="59" t="s">
        <v>1957</v>
      </c>
      <c r="B316" s="47" t="s">
        <v>1506</v>
      </c>
      <c r="C316" s="47"/>
      <c r="D316" s="3" t="s">
        <v>128</v>
      </c>
      <c r="E316" s="46">
        <v>2005</v>
      </c>
      <c r="F316" s="46">
        <v>1</v>
      </c>
      <c r="G316" s="3"/>
      <c r="H316" s="4">
        <v>165</v>
      </c>
      <c r="I316" s="4">
        <f>H316*Rhone!$L$7</f>
        <v>199.65</v>
      </c>
      <c r="J316" s="18" t="s">
        <v>10</v>
      </c>
      <c r="K316" s="20"/>
      <c r="L316" s="18"/>
    </row>
    <row r="317" spans="1:12" ht="30" customHeight="1" x14ac:dyDescent="0.3">
      <c r="A317" s="19" t="s">
        <v>969</v>
      </c>
      <c r="B317" s="3" t="s">
        <v>1742</v>
      </c>
      <c r="C317" s="3"/>
      <c r="D317" s="3" t="s">
        <v>128</v>
      </c>
      <c r="E317" s="3">
        <v>2014</v>
      </c>
      <c r="F317" s="3">
        <v>2</v>
      </c>
      <c r="G317" s="3"/>
      <c r="H317" s="4">
        <v>155</v>
      </c>
      <c r="I317" s="4">
        <f>H317*Rhone!$L$7</f>
        <v>187.54999999999998</v>
      </c>
      <c r="J317" s="18" t="s">
        <v>10</v>
      </c>
      <c r="K317" s="20"/>
      <c r="L317" s="18"/>
    </row>
    <row r="318" spans="1:12" ht="30" customHeight="1" x14ac:dyDescent="0.3">
      <c r="A318" s="58" t="s">
        <v>604</v>
      </c>
      <c r="B318" s="3" t="s">
        <v>602</v>
      </c>
      <c r="C318" s="3"/>
      <c r="D318" s="3" t="s">
        <v>128</v>
      </c>
      <c r="E318" s="70">
        <v>1999</v>
      </c>
      <c r="F318" s="3">
        <v>3</v>
      </c>
      <c r="G318" s="3"/>
      <c r="H318" s="4">
        <v>175</v>
      </c>
      <c r="I318" s="4">
        <f t="shared" ref="I318:I356" si="16">H318*$L$6</f>
        <v>211.75</v>
      </c>
      <c r="J318" s="18"/>
      <c r="K318" s="20"/>
      <c r="L318" s="18"/>
    </row>
    <row r="319" spans="1:12" ht="30" customHeight="1" x14ac:dyDescent="0.3">
      <c r="A319" s="58" t="s">
        <v>969</v>
      </c>
      <c r="B319" s="3" t="s">
        <v>118</v>
      </c>
      <c r="C319" s="3"/>
      <c r="D319" s="3" t="s">
        <v>128</v>
      </c>
      <c r="E319" s="70">
        <v>2015</v>
      </c>
      <c r="F319" s="3">
        <v>1</v>
      </c>
      <c r="G319" s="3"/>
      <c r="H319" s="4">
        <v>295</v>
      </c>
      <c r="I319" s="4">
        <f t="shared" si="16"/>
        <v>356.95</v>
      </c>
      <c r="J319" s="18"/>
      <c r="K319" s="20"/>
      <c r="L319" s="18"/>
    </row>
    <row r="320" spans="1:12" ht="30" customHeight="1" x14ac:dyDescent="0.3">
      <c r="A320" s="58" t="s">
        <v>969</v>
      </c>
      <c r="B320" s="3" t="s">
        <v>118</v>
      </c>
      <c r="C320" s="3"/>
      <c r="D320" s="3" t="s">
        <v>128</v>
      </c>
      <c r="E320" s="70">
        <v>2020</v>
      </c>
      <c r="F320" s="3">
        <v>2</v>
      </c>
      <c r="G320" s="3"/>
      <c r="H320" s="4">
        <v>245</v>
      </c>
      <c r="I320" s="4">
        <f t="shared" si="16"/>
        <v>296.45</v>
      </c>
      <c r="J320" s="18"/>
      <c r="K320" s="20"/>
      <c r="L320" s="18"/>
    </row>
    <row r="321" spans="1:12" ht="30" customHeight="1" x14ac:dyDescent="0.3">
      <c r="A321" s="59" t="s">
        <v>884</v>
      </c>
      <c r="B321" s="47" t="s">
        <v>868</v>
      </c>
      <c r="C321" s="47"/>
      <c r="D321" s="47" t="s">
        <v>128</v>
      </c>
      <c r="E321" s="50">
        <v>1928</v>
      </c>
      <c r="F321" s="46">
        <v>1</v>
      </c>
      <c r="G321" s="3"/>
      <c r="H321" s="4">
        <v>245</v>
      </c>
      <c r="I321" s="4">
        <f t="shared" si="16"/>
        <v>296.45</v>
      </c>
      <c r="J321" s="18" t="s">
        <v>10</v>
      </c>
      <c r="K321" s="20"/>
      <c r="L321" s="18"/>
    </row>
    <row r="322" spans="1:12" ht="30" customHeight="1" x14ac:dyDescent="0.3">
      <c r="A322" s="58" t="s">
        <v>1087</v>
      </c>
      <c r="B322" s="3" t="s">
        <v>1086</v>
      </c>
      <c r="C322" s="3"/>
      <c r="D322" s="3" t="s">
        <v>128</v>
      </c>
      <c r="E322" s="70">
        <v>1999</v>
      </c>
      <c r="F322" s="3">
        <v>1</v>
      </c>
      <c r="G322" s="3"/>
      <c r="H322" s="4">
        <v>345</v>
      </c>
      <c r="I322" s="4">
        <f t="shared" si="16"/>
        <v>417.45</v>
      </c>
      <c r="J322" s="18" t="s">
        <v>10</v>
      </c>
      <c r="K322" s="20"/>
      <c r="L322" s="18"/>
    </row>
    <row r="323" spans="1:12" ht="30" customHeight="1" x14ac:dyDescent="0.3">
      <c r="A323" s="58" t="s">
        <v>126</v>
      </c>
      <c r="B323" s="3" t="s">
        <v>602</v>
      </c>
      <c r="C323" s="3"/>
      <c r="D323" s="3" t="s">
        <v>128</v>
      </c>
      <c r="E323" s="70">
        <v>2010</v>
      </c>
      <c r="F323" s="3">
        <v>1</v>
      </c>
      <c r="G323" s="3"/>
      <c r="H323" s="4">
        <v>695</v>
      </c>
      <c r="I323" s="4">
        <f t="shared" si="16"/>
        <v>840.94999999999993</v>
      </c>
      <c r="J323" s="3"/>
      <c r="K323" s="20"/>
      <c r="L323" s="18"/>
    </row>
    <row r="324" spans="1:12" ht="30" customHeight="1" x14ac:dyDescent="0.3">
      <c r="A324" s="58" t="s">
        <v>318</v>
      </c>
      <c r="B324" s="3" t="s">
        <v>602</v>
      </c>
      <c r="C324" s="3"/>
      <c r="D324" s="3" t="s">
        <v>128</v>
      </c>
      <c r="E324" s="70">
        <v>2012</v>
      </c>
      <c r="F324" s="3">
        <v>1</v>
      </c>
      <c r="G324" s="3"/>
      <c r="H324" s="4">
        <v>495</v>
      </c>
      <c r="I324" s="4">
        <f t="shared" si="16"/>
        <v>598.94999999999993</v>
      </c>
      <c r="J324" s="3"/>
      <c r="K324" s="20"/>
      <c r="L324" s="18"/>
    </row>
    <row r="325" spans="1:12" ht="30" customHeight="1" x14ac:dyDescent="0.3">
      <c r="A325" s="58" t="s">
        <v>431</v>
      </c>
      <c r="B325" s="3" t="s">
        <v>602</v>
      </c>
      <c r="C325" s="3"/>
      <c r="D325" s="3" t="s">
        <v>128</v>
      </c>
      <c r="E325" s="70">
        <v>2005</v>
      </c>
      <c r="F325" s="3">
        <v>1</v>
      </c>
      <c r="G325" s="3"/>
      <c r="H325" s="4">
        <v>295</v>
      </c>
      <c r="I325" s="4">
        <f t="shared" si="16"/>
        <v>356.95</v>
      </c>
      <c r="J325" s="18"/>
      <c r="K325" s="20"/>
      <c r="L325" s="18"/>
    </row>
    <row r="326" spans="1:12" ht="30" customHeight="1" x14ac:dyDescent="0.3">
      <c r="A326" s="59" t="s">
        <v>941</v>
      </c>
      <c r="B326" s="47" t="s">
        <v>926</v>
      </c>
      <c r="C326" s="47"/>
      <c r="D326" s="47" t="s">
        <v>128</v>
      </c>
      <c r="E326" s="50">
        <v>1983</v>
      </c>
      <c r="F326" s="46">
        <v>2</v>
      </c>
      <c r="G326" s="3"/>
      <c r="H326" s="4">
        <v>45</v>
      </c>
      <c r="I326" s="4">
        <f t="shared" si="16"/>
        <v>54.449999999999996</v>
      </c>
      <c r="J326" s="18" t="s">
        <v>10</v>
      </c>
      <c r="K326" s="20" t="s">
        <v>372</v>
      </c>
      <c r="L326" s="18"/>
    </row>
    <row r="327" spans="1:12" ht="30" customHeight="1" x14ac:dyDescent="0.3">
      <c r="A327" s="59" t="s">
        <v>1825</v>
      </c>
      <c r="B327" s="3" t="s">
        <v>137</v>
      </c>
      <c r="C327" s="3"/>
      <c r="D327" s="3" t="s">
        <v>128</v>
      </c>
      <c r="E327" s="70">
        <v>2024</v>
      </c>
      <c r="F327" s="3">
        <v>6</v>
      </c>
      <c r="G327" s="3"/>
      <c r="H327" s="4">
        <v>53.72</v>
      </c>
      <c r="I327" s="4">
        <f t="shared" si="16"/>
        <v>65.001199999999997</v>
      </c>
      <c r="J327" s="18" t="s">
        <v>10</v>
      </c>
      <c r="K327" s="20"/>
      <c r="L327" s="18"/>
    </row>
    <row r="328" spans="1:12" ht="30" customHeight="1" x14ac:dyDescent="0.3">
      <c r="A328" s="59" t="s">
        <v>1221</v>
      </c>
      <c r="B328" s="3" t="s">
        <v>754</v>
      </c>
      <c r="C328" s="3" t="s">
        <v>340</v>
      </c>
      <c r="D328" s="3" t="s">
        <v>128</v>
      </c>
      <c r="E328" s="70">
        <v>2022</v>
      </c>
      <c r="F328" s="3">
        <v>1</v>
      </c>
      <c r="G328" s="3"/>
      <c r="H328" s="4">
        <v>119.84</v>
      </c>
      <c r="I328" s="4">
        <f t="shared" si="16"/>
        <v>145.00640000000001</v>
      </c>
      <c r="J328" s="18"/>
      <c r="K328" s="20"/>
      <c r="L328" s="18"/>
    </row>
    <row r="329" spans="1:12" ht="30" customHeight="1" x14ac:dyDescent="0.3">
      <c r="A329" s="59" t="s">
        <v>1221</v>
      </c>
      <c r="B329" s="3" t="s">
        <v>754</v>
      </c>
      <c r="C329" s="3" t="s">
        <v>340</v>
      </c>
      <c r="D329" s="3" t="s">
        <v>128</v>
      </c>
      <c r="E329" s="70">
        <v>2023</v>
      </c>
      <c r="F329" s="3">
        <v>6</v>
      </c>
      <c r="G329" s="3"/>
      <c r="H329" s="4">
        <v>123.14</v>
      </c>
      <c r="I329" s="4">
        <f t="shared" si="16"/>
        <v>148.99940000000001</v>
      </c>
      <c r="J329" s="18" t="s">
        <v>10</v>
      </c>
      <c r="K329" s="20"/>
      <c r="L329" s="18"/>
    </row>
    <row r="330" spans="1:12" ht="30" customHeight="1" x14ac:dyDescent="0.3">
      <c r="A330" s="59" t="s">
        <v>1221</v>
      </c>
      <c r="B330" s="3" t="s">
        <v>72</v>
      </c>
      <c r="C330" s="3" t="s">
        <v>340</v>
      </c>
      <c r="D330" s="3" t="s">
        <v>128</v>
      </c>
      <c r="E330" s="50">
        <v>1976</v>
      </c>
      <c r="F330" s="46">
        <f>3-2</f>
        <v>1</v>
      </c>
      <c r="G330" s="3"/>
      <c r="H330" s="4">
        <v>595</v>
      </c>
      <c r="I330" s="4">
        <f t="shared" si="16"/>
        <v>719.94999999999993</v>
      </c>
      <c r="J330" s="18"/>
      <c r="K330" s="56"/>
      <c r="L330" s="18"/>
    </row>
    <row r="331" spans="1:12" ht="30" customHeight="1" x14ac:dyDescent="0.3">
      <c r="A331" s="59" t="s">
        <v>1221</v>
      </c>
      <c r="B331" s="3" t="s">
        <v>72</v>
      </c>
      <c r="C331" s="3" t="s">
        <v>340</v>
      </c>
      <c r="D331" s="3" t="s">
        <v>128</v>
      </c>
      <c r="E331" s="50">
        <v>1997</v>
      </c>
      <c r="F331" s="46">
        <v>6</v>
      </c>
      <c r="G331" s="3"/>
      <c r="H331" s="4">
        <v>325</v>
      </c>
      <c r="I331" s="4">
        <f t="shared" si="16"/>
        <v>393.25</v>
      </c>
      <c r="J331" s="18"/>
      <c r="K331" s="56"/>
      <c r="L331" s="18"/>
    </row>
    <row r="332" spans="1:12" ht="30" customHeight="1" x14ac:dyDescent="0.3">
      <c r="A332" s="59" t="s">
        <v>1221</v>
      </c>
      <c r="B332" s="3" t="s">
        <v>72</v>
      </c>
      <c r="C332" s="3" t="s">
        <v>340</v>
      </c>
      <c r="D332" s="3" t="s">
        <v>128</v>
      </c>
      <c r="E332" s="50">
        <v>2000</v>
      </c>
      <c r="F332" s="46">
        <v>6</v>
      </c>
      <c r="G332" s="3"/>
      <c r="H332" s="4">
        <v>395</v>
      </c>
      <c r="I332" s="4">
        <f t="shared" si="16"/>
        <v>477.95</v>
      </c>
      <c r="J332" s="18"/>
      <c r="K332" s="56"/>
      <c r="L332" s="18"/>
    </row>
    <row r="333" spans="1:12" ht="30" customHeight="1" x14ac:dyDescent="0.3">
      <c r="A333" s="59" t="s">
        <v>1221</v>
      </c>
      <c r="B333" s="3" t="s">
        <v>72</v>
      </c>
      <c r="C333" s="3" t="s">
        <v>340</v>
      </c>
      <c r="D333" s="3" t="s">
        <v>128</v>
      </c>
      <c r="E333" s="70">
        <v>2005</v>
      </c>
      <c r="F333" s="3">
        <v>6</v>
      </c>
      <c r="G333" s="3"/>
      <c r="H333" s="4">
        <v>345</v>
      </c>
      <c r="I333" s="4">
        <f t="shared" si="16"/>
        <v>417.45</v>
      </c>
      <c r="J333" s="18"/>
      <c r="K333" s="20"/>
      <c r="L333" s="18"/>
    </row>
    <row r="334" spans="1:12" ht="30" customHeight="1" x14ac:dyDescent="0.3">
      <c r="A334" s="59" t="s">
        <v>1221</v>
      </c>
      <c r="B334" s="3" t="s">
        <v>72</v>
      </c>
      <c r="C334" s="3" t="s">
        <v>340</v>
      </c>
      <c r="D334" s="3" t="s">
        <v>128</v>
      </c>
      <c r="E334" s="70">
        <v>2008</v>
      </c>
      <c r="F334" s="3">
        <v>6</v>
      </c>
      <c r="G334" s="3"/>
      <c r="H334" s="4">
        <v>345</v>
      </c>
      <c r="I334" s="4">
        <f t="shared" si="16"/>
        <v>417.45</v>
      </c>
      <c r="J334" s="18"/>
      <c r="K334" s="20"/>
      <c r="L334" s="18"/>
    </row>
    <row r="335" spans="1:12" ht="30" customHeight="1" x14ac:dyDescent="0.3">
      <c r="A335" s="59" t="s">
        <v>1221</v>
      </c>
      <c r="B335" s="3" t="s">
        <v>72</v>
      </c>
      <c r="C335" s="3" t="s">
        <v>340</v>
      </c>
      <c r="D335" s="3" t="s">
        <v>128</v>
      </c>
      <c r="E335" s="70">
        <v>2012</v>
      </c>
      <c r="F335" s="3">
        <v>3</v>
      </c>
      <c r="G335" s="3"/>
      <c r="H335" s="4">
        <v>345</v>
      </c>
      <c r="I335" s="4">
        <f t="shared" si="16"/>
        <v>417.45</v>
      </c>
      <c r="J335" s="18"/>
      <c r="K335" s="20"/>
      <c r="L335" s="18"/>
    </row>
    <row r="336" spans="1:12" ht="30" customHeight="1" x14ac:dyDescent="0.3">
      <c r="A336" s="59" t="s">
        <v>1221</v>
      </c>
      <c r="B336" s="3" t="s">
        <v>72</v>
      </c>
      <c r="C336" s="3" t="s">
        <v>340</v>
      </c>
      <c r="D336" s="3" t="s">
        <v>128</v>
      </c>
      <c r="E336" s="70">
        <v>2014</v>
      </c>
      <c r="F336" s="3">
        <v>6</v>
      </c>
      <c r="G336" s="3"/>
      <c r="H336" s="4">
        <v>345</v>
      </c>
      <c r="I336" s="4">
        <f t="shared" si="16"/>
        <v>417.45</v>
      </c>
      <c r="J336" s="18"/>
      <c r="K336" s="20"/>
      <c r="L336" s="18"/>
    </row>
    <row r="337" spans="1:12" ht="30" customHeight="1" x14ac:dyDescent="0.3">
      <c r="A337" s="59" t="s">
        <v>1221</v>
      </c>
      <c r="B337" s="3" t="s">
        <v>72</v>
      </c>
      <c r="C337" s="3" t="s">
        <v>340</v>
      </c>
      <c r="D337" s="3" t="s">
        <v>128</v>
      </c>
      <c r="E337" s="70">
        <v>2015</v>
      </c>
      <c r="F337" s="3">
        <v>6</v>
      </c>
      <c r="G337" s="3"/>
      <c r="H337" s="4">
        <v>345</v>
      </c>
      <c r="I337" s="4">
        <f t="shared" si="16"/>
        <v>417.45</v>
      </c>
      <c r="J337" s="18"/>
      <c r="K337" s="20"/>
      <c r="L337" s="18"/>
    </row>
    <row r="338" spans="1:12" ht="30" customHeight="1" x14ac:dyDescent="0.3">
      <c r="A338" s="59" t="s">
        <v>1221</v>
      </c>
      <c r="B338" s="3" t="s">
        <v>72</v>
      </c>
      <c r="C338" s="3" t="s">
        <v>340</v>
      </c>
      <c r="D338" s="3" t="s">
        <v>128</v>
      </c>
      <c r="E338" s="70">
        <v>2016</v>
      </c>
      <c r="F338" s="3">
        <v>6</v>
      </c>
      <c r="G338" s="3"/>
      <c r="H338" s="4">
        <v>345</v>
      </c>
      <c r="I338" s="4">
        <f t="shared" si="16"/>
        <v>417.45</v>
      </c>
      <c r="J338" s="18"/>
      <c r="K338" s="20"/>
      <c r="L338" s="18"/>
    </row>
    <row r="339" spans="1:12" ht="30" customHeight="1" x14ac:dyDescent="0.3">
      <c r="A339" s="59" t="s">
        <v>1221</v>
      </c>
      <c r="B339" s="3" t="s">
        <v>72</v>
      </c>
      <c r="C339" s="3" t="s">
        <v>340</v>
      </c>
      <c r="D339" s="3" t="s">
        <v>128</v>
      </c>
      <c r="E339" s="70">
        <v>2017</v>
      </c>
      <c r="F339" s="3">
        <v>6</v>
      </c>
      <c r="G339" s="3"/>
      <c r="H339" s="4">
        <v>345</v>
      </c>
      <c r="I339" s="4">
        <f t="shared" si="16"/>
        <v>417.45</v>
      </c>
      <c r="J339" s="18"/>
      <c r="K339" s="20"/>
      <c r="L339" s="18"/>
    </row>
    <row r="340" spans="1:12" ht="30" customHeight="1" x14ac:dyDescent="0.3">
      <c r="A340" s="59" t="s">
        <v>1221</v>
      </c>
      <c r="B340" s="3" t="s">
        <v>72</v>
      </c>
      <c r="C340" s="3" t="s">
        <v>340</v>
      </c>
      <c r="D340" s="3" t="s">
        <v>128</v>
      </c>
      <c r="E340" s="70">
        <v>2018</v>
      </c>
      <c r="F340" s="3">
        <v>6</v>
      </c>
      <c r="G340" s="3"/>
      <c r="H340" s="4">
        <v>345</v>
      </c>
      <c r="I340" s="4">
        <f t="shared" si="16"/>
        <v>417.45</v>
      </c>
      <c r="J340" s="18"/>
      <c r="K340" s="20"/>
      <c r="L340" s="18"/>
    </row>
    <row r="341" spans="1:12" ht="30" customHeight="1" x14ac:dyDescent="0.3">
      <c r="A341" s="59" t="s">
        <v>1221</v>
      </c>
      <c r="B341" s="3" t="s">
        <v>72</v>
      </c>
      <c r="C341" s="3" t="s">
        <v>340</v>
      </c>
      <c r="D341" s="3" t="s">
        <v>128</v>
      </c>
      <c r="E341" s="70">
        <v>2019</v>
      </c>
      <c r="F341" s="3">
        <v>6</v>
      </c>
      <c r="G341" s="3"/>
      <c r="H341" s="4">
        <v>325</v>
      </c>
      <c r="I341" s="4">
        <f t="shared" si="16"/>
        <v>393.25</v>
      </c>
      <c r="J341" s="18"/>
      <c r="K341" s="20"/>
      <c r="L341" s="18"/>
    </row>
    <row r="342" spans="1:12" ht="30" customHeight="1" x14ac:dyDescent="0.3">
      <c r="A342" s="59" t="s">
        <v>1221</v>
      </c>
      <c r="B342" s="47" t="s">
        <v>581</v>
      </c>
      <c r="C342" s="47" t="s">
        <v>340</v>
      </c>
      <c r="D342" s="47" t="s">
        <v>128</v>
      </c>
      <c r="E342" s="50" t="s">
        <v>601</v>
      </c>
      <c r="F342" s="46">
        <v>1</v>
      </c>
      <c r="G342" s="3"/>
      <c r="H342" s="4">
        <v>1750</v>
      </c>
      <c r="I342" s="4">
        <f t="shared" si="16"/>
        <v>2117.5</v>
      </c>
      <c r="J342" s="18"/>
      <c r="K342" s="20" t="s">
        <v>634</v>
      </c>
      <c r="L342" s="18"/>
    </row>
    <row r="343" spans="1:12" ht="30" customHeight="1" x14ac:dyDescent="0.3">
      <c r="A343" s="59" t="s">
        <v>1221</v>
      </c>
      <c r="B343" s="47" t="s">
        <v>684</v>
      </c>
      <c r="C343" s="47" t="s">
        <v>340</v>
      </c>
      <c r="D343" s="47" t="s">
        <v>128</v>
      </c>
      <c r="E343" s="50">
        <v>2007</v>
      </c>
      <c r="F343" s="46">
        <v>1</v>
      </c>
      <c r="G343" s="3"/>
      <c r="H343" s="4">
        <v>845</v>
      </c>
      <c r="I343" s="4">
        <f t="shared" si="16"/>
        <v>1022.4499999999999</v>
      </c>
      <c r="J343" s="18" t="s">
        <v>10</v>
      </c>
      <c r="K343" s="20"/>
      <c r="L343" s="18"/>
    </row>
    <row r="344" spans="1:12" ht="30" customHeight="1" x14ac:dyDescent="0.3">
      <c r="A344" s="59" t="s">
        <v>1221</v>
      </c>
      <c r="B344" s="3" t="s">
        <v>137</v>
      </c>
      <c r="C344" s="3" t="s">
        <v>340</v>
      </c>
      <c r="D344" s="3" t="s">
        <v>128</v>
      </c>
      <c r="E344" s="70">
        <v>2024</v>
      </c>
      <c r="F344" s="3">
        <v>6</v>
      </c>
      <c r="G344" s="3"/>
      <c r="H344" s="4">
        <v>78.510000000000005</v>
      </c>
      <c r="I344" s="4">
        <f t="shared" si="16"/>
        <v>94.997100000000003</v>
      </c>
      <c r="J344" s="18" t="s">
        <v>10</v>
      </c>
      <c r="K344" s="20"/>
      <c r="L344" s="18"/>
    </row>
    <row r="345" spans="1:12" ht="30" customHeight="1" x14ac:dyDescent="0.3">
      <c r="A345" s="59" t="s">
        <v>1007</v>
      </c>
      <c r="B345" s="47" t="s">
        <v>118</v>
      </c>
      <c r="C345" s="47"/>
      <c r="D345" s="47" t="s">
        <v>128</v>
      </c>
      <c r="E345" s="50">
        <v>2021</v>
      </c>
      <c r="F345" s="46">
        <v>2</v>
      </c>
      <c r="G345" s="3"/>
      <c r="H345" s="4">
        <v>225</v>
      </c>
      <c r="I345" s="4">
        <f t="shared" si="16"/>
        <v>272.25</v>
      </c>
      <c r="J345" s="18"/>
      <c r="K345" s="20"/>
      <c r="L345" s="18"/>
    </row>
    <row r="346" spans="1:12" ht="30" customHeight="1" x14ac:dyDescent="0.3">
      <c r="A346" s="59" t="s">
        <v>1007</v>
      </c>
      <c r="B346" s="47" t="s">
        <v>118</v>
      </c>
      <c r="C346" s="47"/>
      <c r="D346" s="47" t="s">
        <v>128</v>
      </c>
      <c r="E346" s="50">
        <v>2022</v>
      </c>
      <c r="F346" s="46">
        <v>2</v>
      </c>
      <c r="G346" s="3"/>
      <c r="H346" s="4">
        <v>225</v>
      </c>
      <c r="I346" s="4">
        <f t="shared" si="16"/>
        <v>272.25</v>
      </c>
      <c r="J346" s="18"/>
      <c r="K346" s="20"/>
      <c r="L346" s="18"/>
    </row>
    <row r="347" spans="1:12" ht="30" customHeight="1" x14ac:dyDescent="0.3">
      <c r="A347" s="58" t="s">
        <v>462</v>
      </c>
      <c r="B347" s="3" t="s">
        <v>72</v>
      </c>
      <c r="C347" s="3"/>
      <c r="D347" s="3" t="s">
        <v>128</v>
      </c>
      <c r="E347" s="70">
        <v>2014</v>
      </c>
      <c r="F347" s="3">
        <v>1</v>
      </c>
      <c r="G347" s="3"/>
      <c r="H347" s="4">
        <v>275</v>
      </c>
      <c r="I347" s="4">
        <f t="shared" si="16"/>
        <v>332.75</v>
      </c>
      <c r="J347" s="18"/>
      <c r="K347" s="20"/>
      <c r="L347" s="18"/>
    </row>
    <row r="348" spans="1:12" ht="30" customHeight="1" x14ac:dyDescent="0.3">
      <c r="A348" s="58" t="s">
        <v>462</v>
      </c>
      <c r="B348" s="3" t="s">
        <v>72</v>
      </c>
      <c r="C348" s="3"/>
      <c r="D348" s="3" t="s">
        <v>128</v>
      </c>
      <c r="E348" s="70">
        <v>2018</v>
      </c>
      <c r="F348" s="3">
        <v>3</v>
      </c>
      <c r="G348" s="3"/>
      <c r="H348" s="4">
        <v>345</v>
      </c>
      <c r="I348" s="4">
        <f t="shared" si="16"/>
        <v>417.45</v>
      </c>
      <c r="J348" s="18"/>
      <c r="K348" s="20"/>
      <c r="L348" s="18"/>
    </row>
    <row r="349" spans="1:12" ht="30" customHeight="1" x14ac:dyDescent="0.3">
      <c r="A349" s="58" t="s">
        <v>764</v>
      </c>
      <c r="B349" s="3" t="s">
        <v>106</v>
      </c>
      <c r="C349" s="3"/>
      <c r="D349" s="3" t="s">
        <v>128</v>
      </c>
      <c r="E349" s="70">
        <v>2002</v>
      </c>
      <c r="F349" s="3">
        <v>1</v>
      </c>
      <c r="G349" s="3"/>
      <c r="H349" s="4">
        <v>95</v>
      </c>
      <c r="I349" s="4">
        <f t="shared" si="16"/>
        <v>114.95</v>
      </c>
      <c r="J349" s="18"/>
      <c r="K349" s="20"/>
      <c r="L349" s="18"/>
    </row>
    <row r="350" spans="1:12" ht="30" customHeight="1" x14ac:dyDescent="0.3">
      <c r="A350" s="58" t="s">
        <v>475</v>
      </c>
      <c r="B350" s="3" t="s">
        <v>119</v>
      </c>
      <c r="C350" s="3"/>
      <c r="D350" s="3" t="s">
        <v>128</v>
      </c>
      <c r="E350" s="70">
        <v>2018</v>
      </c>
      <c r="F350" s="3">
        <v>1</v>
      </c>
      <c r="G350" s="3"/>
      <c r="H350" s="4">
        <v>17.36</v>
      </c>
      <c r="I350" s="4">
        <f t="shared" si="16"/>
        <v>21.005599999999998</v>
      </c>
      <c r="J350" s="18"/>
      <c r="K350" s="20"/>
      <c r="L350" s="18"/>
    </row>
    <row r="351" spans="1:12" ht="30" customHeight="1" x14ac:dyDescent="0.3">
      <c r="A351" s="58" t="s">
        <v>475</v>
      </c>
      <c r="B351" s="3" t="s">
        <v>119</v>
      </c>
      <c r="C351" s="3"/>
      <c r="D351" s="3" t="s">
        <v>128</v>
      </c>
      <c r="E351" s="70">
        <v>2020</v>
      </c>
      <c r="F351" s="3">
        <v>6</v>
      </c>
      <c r="G351" s="3"/>
      <c r="H351" s="4">
        <v>19.010000000000002</v>
      </c>
      <c r="I351" s="4">
        <f t="shared" si="16"/>
        <v>23.002100000000002</v>
      </c>
      <c r="J351" s="18"/>
      <c r="K351" s="20"/>
      <c r="L351" s="18"/>
    </row>
    <row r="352" spans="1:12" ht="30" customHeight="1" x14ac:dyDescent="0.3">
      <c r="A352" s="58" t="s">
        <v>1080</v>
      </c>
      <c r="B352" s="3" t="s">
        <v>119</v>
      </c>
      <c r="C352" s="3"/>
      <c r="D352" s="3" t="s">
        <v>128</v>
      </c>
      <c r="E352" s="70">
        <v>2020</v>
      </c>
      <c r="F352" s="3">
        <v>3</v>
      </c>
      <c r="G352" s="3"/>
      <c r="H352" s="4">
        <v>28</v>
      </c>
      <c r="I352" s="4">
        <f t="shared" si="16"/>
        <v>33.879999999999995</v>
      </c>
      <c r="J352" s="18"/>
      <c r="K352" s="20"/>
      <c r="L352" s="18"/>
    </row>
    <row r="353" spans="1:12" ht="30" customHeight="1" x14ac:dyDescent="0.3">
      <c r="A353" s="58" t="s">
        <v>234</v>
      </c>
      <c r="B353" s="3" t="s">
        <v>233</v>
      </c>
      <c r="C353" s="3"/>
      <c r="D353" s="3" t="s">
        <v>128</v>
      </c>
      <c r="E353" s="70">
        <v>1998</v>
      </c>
      <c r="F353" s="3">
        <v>1</v>
      </c>
      <c r="G353" s="3"/>
      <c r="H353" s="4">
        <v>18</v>
      </c>
      <c r="I353" s="4">
        <f t="shared" si="16"/>
        <v>21.78</v>
      </c>
      <c r="J353" s="18"/>
      <c r="K353" s="20"/>
      <c r="L353" s="18"/>
    </row>
    <row r="354" spans="1:12" ht="30" customHeight="1" x14ac:dyDescent="0.3">
      <c r="A354" s="58" t="s">
        <v>1280</v>
      </c>
      <c r="B354" s="3" t="s">
        <v>1278</v>
      </c>
      <c r="C354" s="3"/>
      <c r="D354" s="3" t="s">
        <v>128</v>
      </c>
      <c r="E354" s="70">
        <v>2022</v>
      </c>
      <c r="F354" s="3">
        <v>6</v>
      </c>
      <c r="G354" s="3"/>
      <c r="H354" s="4">
        <v>59</v>
      </c>
      <c r="I354" s="4">
        <f t="shared" si="16"/>
        <v>71.39</v>
      </c>
      <c r="J354" s="18"/>
      <c r="K354" s="20" t="s">
        <v>1523</v>
      </c>
      <c r="L354" s="18"/>
    </row>
    <row r="355" spans="1:12" ht="30" customHeight="1" x14ac:dyDescent="0.3">
      <c r="A355" s="58" t="s">
        <v>1280</v>
      </c>
      <c r="B355" s="3" t="s">
        <v>1278</v>
      </c>
      <c r="C355" s="3"/>
      <c r="D355" s="3" t="s">
        <v>128</v>
      </c>
      <c r="E355" s="70">
        <v>2023</v>
      </c>
      <c r="F355" s="3">
        <v>6</v>
      </c>
      <c r="G355" s="3"/>
      <c r="H355" s="4">
        <v>59</v>
      </c>
      <c r="I355" s="4">
        <f t="shared" si="16"/>
        <v>71.39</v>
      </c>
      <c r="J355" s="18" t="s">
        <v>10</v>
      </c>
      <c r="K355" s="20"/>
      <c r="L355" s="18"/>
    </row>
    <row r="356" spans="1:12" ht="30" customHeight="1" x14ac:dyDescent="0.3">
      <c r="A356" s="58" t="s">
        <v>1280</v>
      </c>
      <c r="B356" s="3" t="s">
        <v>399</v>
      </c>
      <c r="C356" s="3"/>
      <c r="D356" s="3" t="s">
        <v>128</v>
      </c>
      <c r="E356" s="70">
        <v>2022</v>
      </c>
      <c r="F356" s="3">
        <v>3</v>
      </c>
      <c r="G356" s="3"/>
      <c r="H356" s="4">
        <v>85</v>
      </c>
      <c r="I356" s="4">
        <f t="shared" si="16"/>
        <v>102.85</v>
      </c>
      <c r="J356" s="18"/>
      <c r="K356" s="20"/>
      <c r="L356" s="18"/>
    </row>
    <row r="357" spans="1:12" ht="30" customHeight="1" x14ac:dyDescent="0.3">
      <c r="A357" s="27" t="s">
        <v>1702</v>
      </c>
      <c r="B357" s="47" t="s">
        <v>1628</v>
      </c>
      <c r="D357" s="47" t="s">
        <v>128</v>
      </c>
      <c r="E357" s="46">
        <v>1994</v>
      </c>
      <c r="F357" s="46">
        <v>2</v>
      </c>
      <c r="G357" s="3"/>
      <c r="H357" s="4">
        <v>20</v>
      </c>
      <c r="I357" s="4">
        <f>H357*Bordeaux!$L$7</f>
        <v>24.2</v>
      </c>
      <c r="J357" s="18" t="s">
        <v>10</v>
      </c>
      <c r="K357" s="20"/>
      <c r="L357" s="18"/>
    </row>
    <row r="358" spans="1:12" ht="30" customHeight="1" x14ac:dyDescent="0.3">
      <c r="A358" s="27" t="s">
        <v>1279</v>
      </c>
      <c r="B358" s="47" t="s">
        <v>1187</v>
      </c>
      <c r="C358" s="47"/>
      <c r="D358" s="47" t="s">
        <v>128</v>
      </c>
      <c r="E358" s="50">
        <v>1978</v>
      </c>
      <c r="F358" s="46">
        <v>6</v>
      </c>
      <c r="G358" s="3"/>
      <c r="H358" s="4">
        <v>45</v>
      </c>
      <c r="I358" s="4">
        <f t="shared" ref="I358:I373" si="17">H358*$L$6</f>
        <v>54.449999999999996</v>
      </c>
      <c r="J358" s="18"/>
      <c r="K358" s="20"/>
      <c r="L358" s="18"/>
    </row>
    <row r="359" spans="1:12" ht="30" customHeight="1" x14ac:dyDescent="0.3">
      <c r="A359" s="58" t="s">
        <v>1109</v>
      </c>
      <c r="B359" s="3" t="s">
        <v>637</v>
      </c>
      <c r="C359" s="3"/>
      <c r="D359" s="3" t="s">
        <v>128</v>
      </c>
      <c r="E359" s="70">
        <v>2018</v>
      </c>
      <c r="F359" s="3">
        <v>1</v>
      </c>
      <c r="G359" s="3"/>
      <c r="H359" s="4">
        <v>59</v>
      </c>
      <c r="I359" s="4">
        <f t="shared" si="17"/>
        <v>71.39</v>
      </c>
      <c r="J359" s="18"/>
      <c r="K359" s="20"/>
      <c r="L359" s="18"/>
    </row>
    <row r="360" spans="1:12" ht="30" customHeight="1" x14ac:dyDescent="0.3">
      <c r="A360" s="58" t="s">
        <v>1557</v>
      </c>
      <c r="B360" s="3" t="s">
        <v>614</v>
      </c>
      <c r="C360" s="3"/>
      <c r="D360" s="3" t="s">
        <v>128</v>
      </c>
      <c r="E360" s="70">
        <v>2023</v>
      </c>
      <c r="F360" s="3">
        <v>1</v>
      </c>
      <c r="G360" s="3"/>
      <c r="H360" s="4">
        <v>69</v>
      </c>
      <c r="I360" s="4">
        <f t="shared" si="17"/>
        <v>83.49</v>
      </c>
      <c r="J360" s="18" t="s">
        <v>10</v>
      </c>
      <c r="K360" s="20"/>
      <c r="L360" s="18"/>
    </row>
    <row r="361" spans="1:12" ht="30" customHeight="1" x14ac:dyDescent="0.3">
      <c r="A361" s="58" t="s">
        <v>1196</v>
      </c>
      <c r="B361" s="3" t="s">
        <v>1178</v>
      </c>
      <c r="C361" s="3"/>
      <c r="D361" s="3" t="s">
        <v>128</v>
      </c>
      <c r="E361" s="70">
        <v>2022</v>
      </c>
      <c r="F361" s="3">
        <v>6</v>
      </c>
      <c r="G361" s="3"/>
      <c r="H361" s="4">
        <v>36.5</v>
      </c>
      <c r="I361" s="4">
        <f t="shared" si="17"/>
        <v>44.164999999999999</v>
      </c>
      <c r="J361" s="18"/>
      <c r="K361" s="20"/>
      <c r="L361" s="18"/>
    </row>
    <row r="362" spans="1:12" ht="30" customHeight="1" x14ac:dyDescent="0.3">
      <c r="A362" s="58" t="s">
        <v>1110</v>
      </c>
      <c r="B362" s="3" t="s">
        <v>699</v>
      </c>
      <c r="C362" s="3"/>
      <c r="D362" s="3" t="s">
        <v>128</v>
      </c>
      <c r="E362" s="70">
        <v>2019</v>
      </c>
      <c r="F362" s="3">
        <v>1</v>
      </c>
      <c r="G362" s="3"/>
      <c r="H362" s="4">
        <v>45</v>
      </c>
      <c r="I362" s="4">
        <f t="shared" si="17"/>
        <v>54.449999999999996</v>
      </c>
      <c r="J362" s="18"/>
      <c r="K362" s="20"/>
      <c r="L362" s="18"/>
    </row>
    <row r="363" spans="1:12" ht="30" customHeight="1" x14ac:dyDescent="0.3">
      <c r="A363" s="58" t="s">
        <v>1110</v>
      </c>
      <c r="B363" s="3" t="s">
        <v>699</v>
      </c>
      <c r="C363" s="3"/>
      <c r="D363" s="3" t="s">
        <v>128</v>
      </c>
      <c r="E363" s="70">
        <v>2020</v>
      </c>
      <c r="F363" s="3">
        <v>1</v>
      </c>
      <c r="G363" s="3"/>
      <c r="H363" s="4">
        <v>45</v>
      </c>
      <c r="I363" s="4">
        <f t="shared" si="17"/>
        <v>54.449999999999996</v>
      </c>
      <c r="J363" s="18"/>
      <c r="K363" s="20"/>
      <c r="L363" s="18"/>
    </row>
    <row r="364" spans="1:12" ht="30" customHeight="1" x14ac:dyDescent="0.3">
      <c r="A364" s="58" t="s">
        <v>1111</v>
      </c>
      <c r="B364" s="3" t="s">
        <v>131</v>
      </c>
      <c r="C364" s="3"/>
      <c r="D364" s="3" t="s">
        <v>128</v>
      </c>
      <c r="E364" s="70">
        <v>2013</v>
      </c>
      <c r="F364" s="3">
        <v>4</v>
      </c>
      <c r="G364" s="3"/>
      <c r="H364" s="4">
        <v>37</v>
      </c>
      <c r="I364" s="4">
        <f t="shared" si="17"/>
        <v>44.769999999999996</v>
      </c>
      <c r="J364" s="3"/>
      <c r="K364" s="20"/>
      <c r="L364" s="18"/>
    </row>
    <row r="365" spans="1:12" ht="30" customHeight="1" x14ac:dyDescent="0.3">
      <c r="A365" s="58" t="s">
        <v>1111</v>
      </c>
      <c r="B365" s="3" t="s">
        <v>131</v>
      </c>
      <c r="C365" s="3"/>
      <c r="D365" s="3" t="s">
        <v>128</v>
      </c>
      <c r="E365" s="70">
        <v>2015</v>
      </c>
      <c r="F365" s="3">
        <v>6</v>
      </c>
      <c r="G365" s="3"/>
      <c r="H365" s="4">
        <v>41.32</v>
      </c>
      <c r="I365" s="4">
        <f t="shared" si="17"/>
        <v>49.997199999999999</v>
      </c>
      <c r="J365" s="18"/>
      <c r="K365" s="20"/>
      <c r="L365" s="18"/>
    </row>
    <row r="366" spans="1:12" ht="30" customHeight="1" x14ac:dyDescent="0.3">
      <c r="A366" s="58" t="s">
        <v>1111</v>
      </c>
      <c r="B366" s="3" t="s">
        <v>131</v>
      </c>
      <c r="C366" s="3"/>
      <c r="D366" s="3" t="s">
        <v>128</v>
      </c>
      <c r="E366" s="70">
        <v>2016</v>
      </c>
      <c r="F366" s="3">
        <v>6</v>
      </c>
      <c r="G366" s="3"/>
      <c r="H366" s="4">
        <v>41.32</v>
      </c>
      <c r="I366" s="4">
        <f t="shared" si="17"/>
        <v>49.997199999999999</v>
      </c>
      <c r="J366" s="18"/>
      <c r="K366" s="20"/>
      <c r="L366" s="18"/>
    </row>
    <row r="367" spans="1:12" ht="30" customHeight="1" x14ac:dyDescent="0.3">
      <c r="A367" s="58" t="s">
        <v>1111</v>
      </c>
      <c r="B367" s="3" t="s">
        <v>131</v>
      </c>
      <c r="C367" s="3"/>
      <c r="D367" s="3" t="s">
        <v>128</v>
      </c>
      <c r="E367" s="70">
        <v>2017</v>
      </c>
      <c r="F367" s="3">
        <v>3</v>
      </c>
      <c r="G367" s="3"/>
      <c r="H367" s="4">
        <v>41.32</v>
      </c>
      <c r="I367" s="4">
        <f t="shared" si="17"/>
        <v>49.997199999999999</v>
      </c>
      <c r="J367" s="18"/>
      <c r="K367" s="20"/>
      <c r="L367" s="18"/>
    </row>
    <row r="368" spans="1:12" ht="30" customHeight="1" x14ac:dyDescent="0.3">
      <c r="A368" s="58" t="s">
        <v>1111</v>
      </c>
      <c r="B368" s="3" t="s">
        <v>131</v>
      </c>
      <c r="C368" s="3"/>
      <c r="D368" s="3" t="s">
        <v>128</v>
      </c>
      <c r="E368" s="70">
        <v>2018</v>
      </c>
      <c r="F368" s="3">
        <v>3</v>
      </c>
      <c r="G368" s="3"/>
      <c r="H368" s="4">
        <v>45.46</v>
      </c>
      <c r="I368" s="4">
        <f t="shared" si="17"/>
        <v>55.006599999999999</v>
      </c>
      <c r="J368" s="18"/>
      <c r="K368" s="20"/>
      <c r="L368" s="18"/>
    </row>
    <row r="369" spans="1:12" ht="30" customHeight="1" x14ac:dyDescent="0.3">
      <c r="A369" s="58" t="s">
        <v>1111</v>
      </c>
      <c r="B369" s="3" t="s">
        <v>131</v>
      </c>
      <c r="C369" s="3"/>
      <c r="D369" s="3" t="s">
        <v>128</v>
      </c>
      <c r="E369" s="70">
        <v>2019</v>
      </c>
      <c r="F369" s="3">
        <v>3</v>
      </c>
      <c r="G369" s="3"/>
      <c r="H369" s="4">
        <v>47.93</v>
      </c>
      <c r="I369" s="4">
        <f t="shared" si="17"/>
        <v>57.9953</v>
      </c>
      <c r="J369" s="18"/>
      <c r="K369" s="20"/>
      <c r="L369" s="18"/>
    </row>
    <row r="370" spans="1:12" ht="30" customHeight="1" x14ac:dyDescent="0.3">
      <c r="A370" s="58" t="s">
        <v>1111</v>
      </c>
      <c r="B370" s="3" t="s">
        <v>1830</v>
      </c>
      <c r="C370" s="3"/>
      <c r="D370" s="3" t="s">
        <v>128</v>
      </c>
      <c r="E370" s="70">
        <v>2019</v>
      </c>
      <c r="F370" s="3">
        <v>1</v>
      </c>
      <c r="G370" s="3"/>
      <c r="H370" s="4">
        <v>35</v>
      </c>
      <c r="I370" s="4">
        <f t="shared" si="17"/>
        <v>42.35</v>
      </c>
      <c r="J370" s="18"/>
      <c r="K370" s="20"/>
      <c r="L370" s="18"/>
    </row>
    <row r="371" spans="1:12" ht="30" customHeight="1" x14ac:dyDescent="0.3">
      <c r="A371" s="59" t="s">
        <v>1113</v>
      </c>
      <c r="B371" s="47" t="s">
        <v>1114</v>
      </c>
      <c r="C371" s="47"/>
      <c r="D371" s="47" t="s">
        <v>128</v>
      </c>
      <c r="E371" s="50">
        <v>2021</v>
      </c>
      <c r="F371" s="46">
        <v>10</v>
      </c>
      <c r="G371" s="3"/>
      <c r="H371" s="4">
        <v>32.65</v>
      </c>
      <c r="I371" s="4">
        <f t="shared" si="17"/>
        <v>39.506499999999996</v>
      </c>
      <c r="J371" s="18"/>
      <c r="K371" s="20"/>
      <c r="L371" s="18"/>
    </row>
    <row r="372" spans="1:12" ht="30" customHeight="1" x14ac:dyDescent="0.3">
      <c r="A372" s="59" t="s">
        <v>1113</v>
      </c>
      <c r="B372" s="47" t="s">
        <v>1114</v>
      </c>
      <c r="C372" s="47"/>
      <c r="D372" s="47" t="s">
        <v>128</v>
      </c>
      <c r="E372" s="50">
        <v>2022</v>
      </c>
      <c r="F372" s="46">
        <v>12</v>
      </c>
      <c r="G372" s="3"/>
      <c r="H372" s="4">
        <v>32.65</v>
      </c>
      <c r="I372" s="4">
        <f t="shared" si="17"/>
        <v>39.506499999999996</v>
      </c>
      <c r="J372" s="18" t="s">
        <v>10</v>
      </c>
      <c r="K372" s="20"/>
      <c r="L372" s="18"/>
    </row>
    <row r="373" spans="1:12" ht="30" customHeight="1" x14ac:dyDescent="0.3">
      <c r="A373" s="58" t="s">
        <v>1197</v>
      </c>
      <c r="B373" s="3" t="s">
        <v>1178</v>
      </c>
      <c r="C373" s="3"/>
      <c r="D373" s="3" t="s">
        <v>128</v>
      </c>
      <c r="E373" s="70">
        <v>2022</v>
      </c>
      <c r="F373" s="3">
        <v>6</v>
      </c>
      <c r="G373" s="3"/>
      <c r="H373" s="4">
        <v>36.5</v>
      </c>
      <c r="I373" s="4">
        <f t="shared" si="17"/>
        <v>44.164999999999999</v>
      </c>
      <c r="J373" s="18" t="s">
        <v>10</v>
      </c>
      <c r="K373" s="20"/>
      <c r="L373" s="18"/>
    </row>
    <row r="374" spans="1:12" ht="30" customHeight="1" x14ac:dyDescent="0.3">
      <c r="A374" s="27" t="s">
        <v>1703</v>
      </c>
      <c r="B374" s="47" t="s">
        <v>1606</v>
      </c>
      <c r="C374" s="47"/>
      <c r="D374" s="47" t="s">
        <v>128</v>
      </c>
      <c r="E374" s="46">
        <v>1998</v>
      </c>
      <c r="F374" s="46">
        <v>2</v>
      </c>
      <c r="G374" s="3"/>
      <c r="H374" s="4">
        <v>25</v>
      </c>
      <c r="I374" s="4">
        <f>H374*Bordeaux!$L$7</f>
        <v>30.25</v>
      </c>
      <c r="J374" s="18" t="s">
        <v>10</v>
      </c>
      <c r="K374" s="20"/>
      <c r="L374" s="18"/>
    </row>
    <row r="375" spans="1:12" ht="30" customHeight="1" x14ac:dyDescent="0.3">
      <c r="A375" s="59" t="s">
        <v>493</v>
      </c>
      <c r="B375" s="47" t="s">
        <v>1016</v>
      </c>
      <c r="C375" s="47" t="s">
        <v>340</v>
      </c>
      <c r="D375" s="47" t="s">
        <v>128</v>
      </c>
      <c r="E375" s="50">
        <v>2022</v>
      </c>
      <c r="F375" s="46">
        <v>12</v>
      </c>
      <c r="G375" s="3"/>
      <c r="H375" s="4">
        <v>12.4</v>
      </c>
      <c r="I375" s="4">
        <f t="shared" ref="I375:I382" si="18">H375*$L$6</f>
        <v>15.004</v>
      </c>
      <c r="J375" s="18"/>
      <c r="K375" s="56"/>
      <c r="L375" s="18"/>
    </row>
    <row r="376" spans="1:12" ht="30" customHeight="1" x14ac:dyDescent="0.3">
      <c r="A376" s="59" t="s">
        <v>493</v>
      </c>
      <c r="B376" s="47" t="s">
        <v>1016</v>
      </c>
      <c r="C376" s="47" t="s">
        <v>340</v>
      </c>
      <c r="D376" s="47" t="s">
        <v>128</v>
      </c>
      <c r="E376" s="50">
        <v>2023</v>
      </c>
      <c r="F376" s="46">
        <v>12</v>
      </c>
      <c r="G376" s="3"/>
      <c r="H376" s="4">
        <v>14.46</v>
      </c>
      <c r="I376" s="4">
        <f t="shared" si="18"/>
        <v>17.496600000000001</v>
      </c>
      <c r="J376" s="18" t="s">
        <v>10</v>
      </c>
      <c r="K376" s="56"/>
      <c r="L376" s="18"/>
    </row>
    <row r="377" spans="1:12" ht="30" customHeight="1" x14ac:dyDescent="0.3">
      <c r="A377" s="58" t="s">
        <v>1166</v>
      </c>
      <c r="B377" s="3" t="s">
        <v>1165</v>
      </c>
      <c r="C377" s="3"/>
      <c r="D377" s="3" t="s">
        <v>128</v>
      </c>
      <c r="E377" s="70">
        <v>2022</v>
      </c>
      <c r="F377" s="3">
        <v>3</v>
      </c>
      <c r="G377" s="3"/>
      <c r="H377" s="4">
        <v>22.31</v>
      </c>
      <c r="I377" s="4">
        <f t="shared" si="18"/>
        <v>26.995099999999997</v>
      </c>
      <c r="J377" s="18"/>
      <c r="K377" s="20"/>
      <c r="L377" s="18"/>
    </row>
    <row r="378" spans="1:12" ht="30" customHeight="1" x14ac:dyDescent="0.3">
      <c r="A378" s="58" t="s">
        <v>1166</v>
      </c>
      <c r="B378" s="3" t="s">
        <v>1165</v>
      </c>
      <c r="C378" s="3"/>
      <c r="D378" s="3" t="s">
        <v>128</v>
      </c>
      <c r="E378" s="70">
        <v>2023</v>
      </c>
      <c r="F378" s="3">
        <v>12</v>
      </c>
      <c r="G378" s="3"/>
      <c r="H378" s="4">
        <v>22.31</v>
      </c>
      <c r="I378" s="4">
        <f t="shared" si="18"/>
        <v>26.995099999999997</v>
      </c>
      <c r="J378" s="18" t="s">
        <v>10</v>
      </c>
      <c r="K378" s="20"/>
      <c r="L378" s="18"/>
    </row>
    <row r="379" spans="1:12" ht="30" customHeight="1" x14ac:dyDescent="0.3">
      <c r="A379" s="58" t="s">
        <v>1166</v>
      </c>
      <c r="B379" s="3" t="s">
        <v>1165</v>
      </c>
      <c r="C379" s="3"/>
      <c r="D379" s="3" t="s">
        <v>128</v>
      </c>
      <c r="E379" s="70">
        <v>2024</v>
      </c>
      <c r="F379" s="3">
        <v>12</v>
      </c>
      <c r="G379" s="3"/>
      <c r="H379" s="4">
        <v>22.31</v>
      </c>
      <c r="I379" s="4">
        <f t="shared" si="18"/>
        <v>26.995099999999997</v>
      </c>
      <c r="J379" s="18" t="s">
        <v>10</v>
      </c>
      <c r="K379" s="20"/>
      <c r="L379" s="18"/>
    </row>
    <row r="380" spans="1:12" ht="30" customHeight="1" x14ac:dyDescent="0.3">
      <c r="A380" s="58" t="s">
        <v>438</v>
      </c>
      <c r="B380" s="3" t="s">
        <v>138</v>
      </c>
      <c r="C380" s="3"/>
      <c r="D380" s="3" t="s">
        <v>128</v>
      </c>
      <c r="E380" s="70">
        <v>2022</v>
      </c>
      <c r="F380" s="3">
        <v>6</v>
      </c>
      <c r="G380" s="3"/>
      <c r="H380" s="4">
        <v>18.18</v>
      </c>
      <c r="I380" s="4">
        <f t="shared" si="18"/>
        <v>21.997799999999998</v>
      </c>
      <c r="J380" s="18"/>
      <c r="K380" s="20"/>
      <c r="L380" s="18"/>
    </row>
    <row r="381" spans="1:12" ht="30" customHeight="1" x14ac:dyDescent="0.3">
      <c r="A381" s="58" t="s">
        <v>438</v>
      </c>
      <c r="B381" s="3" t="s">
        <v>138</v>
      </c>
      <c r="C381" s="3"/>
      <c r="D381" s="3" t="s">
        <v>128</v>
      </c>
      <c r="E381" s="70">
        <v>2023</v>
      </c>
      <c r="F381" s="3">
        <v>6</v>
      </c>
      <c r="G381" s="3"/>
      <c r="H381" s="4">
        <v>18.18</v>
      </c>
      <c r="I381" s="4">
        <f t="shared" si="18"/>
        <v>21.997799999999998</v>
      </c>
      <c r="J381" s="18"/>
      <c r="K381" s="20"/>
      <c r="L381" s="18"/>
    </row>
    <row r="382" spans="1:12" ht="30" customHeight="1" x14ac:dyDescent="0.3">
      <c r="A382" s="58" t="s">
        <v>438</v>
      </c>
      <c r="B382" s="3" t="s">
        <v>1016</v>
      </c>
      <c r="C382" s="3"/>
      <c r="D382" s="3" t="s">
        <v>128</v>
      </c>
      <c r="E382" s="70">
        <v>2023</v>
      </c>
      <c r="F382" s="3">
        <v>12</v>
      </c>
      <c r="G382" s="3"/>
      <c r="H382" s="4">
        <v>14.46</v>
      </c>
      <c r="I382" s="4">
        <f t="shared" si="18"/>
        <v>17.496600000000001</v>
      </c>
      <c r="J382" s="18"/>
      <c r="K382" s="20"/>
      <c r="L382" s="18"/>
    </row>
    <row r="383" spans="1:12" ht="30" customHeight="1" x14ac:dyDescent="0.3">
      <c r="A383" s="27" t="s">
        <v>1603</v>
      </c>
      <c r="B383" s="47" t="s">
        <v>1602</v>
      </c>
      <c r="C383" s="47"/>
      <c r="D383" s="47" t="s">
        <v>128</v>
      </c>
      <c r="E383" s="46">
        <v>1972</v>
      </c>
      <c r="F383" s="46">
        <v>1</v>
      </c>
      <c r="G383" s="3"/>
      <c r="H383" s="4">
        <v>25</v>
      </c>
      <c r="I383" s="4">
        <f>H383*Bordeaux!$L$7</f>
        <v>30.25</v>
      </c>
      <c r="J383" s="18"/>
      <c r="K383" s="20"/>
      <c r="L383" s="18"/>
    </row>
    <row r="384" spans="1:12" ht="30" customHeight="1" x14ac:dyDescent="0.3">
      <c r="A384" s="27" t="s">
        <v>2015</v>
      </c>
      <c r="B384" s="47" t="s">
        <v>1976</v>
      </c>
      <c r="C384" s="47"/>
      <c r="D384" s="47" t="s">
        <v>128</v>
      </c>
      <c r="E384" s="46">
        <v>2020</v>
      </c>
      <c r="F384" s="46">
        <v>1</v>
      </c>
      <c r="G384" s="3"/>
      <c r="H384" s="4">
        <v>29</v>
      </c>
      <c r="I384" s="4">
        <f>H384*Bordeaux!$L$7</f>
        <v>35.089999999999996</v>
      </c>
      <c r="J384" s="18" t="s">
        <v>10</v>
      </c>
      <c r="K384" s="20"/>
      <c r="L384" s="18"/>
    </row>
    <row r="385" spans="1:12" ht="30" customHeight="1" x14ac:dyDescent="0.3">
      <c r="A385" s="59" t="s">
        <v>132</v>
      </c>
      <c r="B385" s="47" t="s">
        <v>399</v>
      </c>
      <c r="C385" s="47"/>
      <c r="D385" s="47" t="s">
        <v>128</v>
      </c>
      <c r="E385" s="50">
        <v>2014</v>
      </c>
      <c r="F385" s="3">
        <v>1</v>
      </c>
      <c r="G385" s="3"/>
      <c r="H385" s="4">
        <v>595</v>
      </c>
      <c r="I385" s="4">
        <f>H385*$L$6</f>
        <v>719.94999999999993</v>
      </c>
      <c r="J385" s="18"/>
      <c r="K385" s="20"/>
      <c r="L385" s="18"/>
    </row>
    <row r="386" spans="1:12" ht="30" customHeight="1" x14ac:dyDescent="0.3">
      <c r="A386" s="59" t="s">
        <v>132</v>
      </c>
      <c r="B386" s="47" t="s">
        <v>693</v>
      </c>
      <c r="C386" s="47"/>
      <c r="D386" s="47" t="s">
        <v>128</v>
      </c>
      <c r="E386" s="50">
        <v>2017</v>
      </c>
      <c r="F386" s="46">
        <v>1</v>
      </c>
      <c r="G386" s="3"/>
      <c r="H386" s="4">
        <v>295</v>
      </c>
      <c r="I386" s="4">
        <f>H386*$L$6</f>
        <v>356.95</v>
      </c>
      <c r="J386" s="18"/>
      <c r="K386" s="20"/>
      <c r="L386" s="18"/>
    </row>
    <row r="387" spans="1:12" ht="30" customHeight="1" x14ac:dyDescent="0.3">
      <c r="A387" s="58" t="s">
        <v>132</v>
      </c>
      <c r="B387" s="3" t="s">
        <v>447</v>
      </c>
      <c r="C387" s="3"/>
      <c r="D387" s="3" t="s">
        <v>128</v>
      </c>
      <c r="E387" s="70">
        <v>2020</v>
      </c>
      <c r="F387" s="3">
        <v>3</v>
      </c>
      <c r="G387" s="3"/>
      <c r="H387" s="4">
        <v>155</v>
      </c>
      <c r="I387" s="4">
        <f>H387*$L$6</f>
        <v>187.54999999999998</v>
      </c>
      <c r="J387" s="18"/>
      <c r="K387" s="20"/>
      <c r="L387" s="18"/>
    </row>
    <row r="388" spans="1:12" ht="30" customHeight="1" x14ac:dyDescent="0.3">
      <c r="A388" s="27" t="s">
        <v>1644</v>
      </c>
      <c r="B388" s="47" t="s">
        <v>883</v>
      </c>
      <c r="D388" s="47" t="s">
        <v>128</v>
      </c>
      <c r="E388" s="46">
        <v>2001</v>
      </c>
      <c r="F388" s="46">
        <v>1</v>
      </c>
      <c r="G388" s="3"/>
      <c r="H388" s="4">
        <v>15</v>
      </c>
      <c r="I388" s="4">
        <f>H388*Bordeaux!$L$7</f>
        <v>18.149999999999999</v>
      </c>
      <c r="J388" s="18"/>
      <c r="K388" s="20"/>
      <c r="L388" s="18"/>
    </row>
    <row r="389" spans="1:12" ht="30" customHeight="1" x14ac:dyDescent="0.3">
      <c r="A389" s="58" t="s">
        <v>1201</v>
      </c>
      <c r="B389" s="3" t="s">
        <v>571</v>
      </c>
      <c r="C389" s="3"/>
      <c r="D389" s="3" t="s">
        <v>128</v>
      </c>
      <c r="E389" s="70">
        <v>2020</v>
      </c>
      <c r="F389" s="3">
        <v>2</v>
      </c>
      <c r="G389" s="3"/>
      <c r="H389" s="4">
        <v>26.03</v>
      </c>
      <c r="I389" s="4">
        <f t="shared" ref="I389:I428" si="19">H389*$L$6</f>
        <v>31.496300000000002</v>
      </c>
      <c r="J389" s="18"/>
      <c r="K389" s="20"/>
      <c r="L389" s="18"/>
    </row>
    <row r="390" spans="1:12" ht="30" customHeight="1" x14ac:dyDescent="0.3">
      <c r="A390" s="58" t="s">
        <v>1914</v>
      </c>
      <c r="B390" s="3" t="s">
        <v>1913</v>
      </c>
      <c r="C390" s="3"/>
      <c r="D390" s="3" t="s">
        <v>128</v>
      </c>
      <c r="E390" s="70">
        <v>2024</v>
      </c>
      <c r="F390" s="3">
        <v>6</v>
      </c>
      <c r="G390" s="3"/>
      <c r="H390" s="4">
        <v>23.97</v>
      </c>
      <c r="I390" s="4">
        <f t="shared" si="19"/>
        <v>29.003699999999998</v>
      </c>
      <c r="J390" s="18" t="s">
        <v>10</v>
      </c>
      <c r="K390" s="20"/>
      <c r="L390" s="18"/>
    </row>
    <row r="391" spans="1:12" ht="30" customHeight="1" x14ac:dyDescent="0.3">
      <c r="A391" s="58" t="s">
        <v>130</v>
      </c>
      <c r="B391" s="3" t="s">
        <v>754</v>
      </c>
      <c r="C391" s="3"/>
      <c r="D391" s="3" t="s">
        <v>128</v>
      </c>
      <c r="E391" s="70">
        <v>2023</v>
      </c>
      <c r="F391" s="3">
        <v>6</v>
      </c>
      <c r="G391" s="3"/>
      <c r="H391" s="4">
        <v>45.46</v>
      </c>
      <c r="I391" s="4">
        <f t="shared" si="19"/>
        <v>55.006599999999999</v>
      </c>
      <c r="J391" s="18" t="s">
        <v>10</v>
      </c>
      <c r="K391" s="20"/>
      <c r="L391" s="18"/>
    </row>
    <row r="392" spans="1:12" ht="30" customHeight="1" x14ac:dyDescent="0.3">
      <c r="A392" s="59" t="s">
        <v>130</v>
      </c>
      <c r="B392" s="47" t="s">
        <v>319</v>
      </c>
      <c r="C392" s="47"/>
      <c r="D392" s="47" t="s">
        <v>128</v>
      </c>
      <c r="E392" s="50">
        <v>2016</v>
      </c>
      <c r="F392" s="3">
        <v>2</v>
      </c>
      <c r="G392" s="3"/>
      <c r="H392" s="4">
        <v>95</v>
      </c>
      <c r="I392" s="4">
        <f t="shared" si="19"/>
        <v>114.95</v>
      </c>
      <c r="J392" s="18"/>
      <c r="K392" s="20"/>
      <c r="L392" s="18"/>
    </row>
    <row r="393" spans="1:12" ht="30" customHeight="1" x14ac:dyDescent="0.3">
      <c r="A393" s="59" t="s">
        <v>130</v>
      </c>
      <c r="B393" s="47" t="s">
        <v>319</v>
      </c>
      <c r="C393" s="47"/>
      <c r="D393" s="47" t="s">
        <v>128</v>
      </c>
      <c r="E393" s="50">
        <v>2020</v>
      </c>
      <c r="F393" s="46">
        <v>2</v>
      </c>
      <c r="G393" s="3"/>
      <c r="H393" s="4">
        <v>89</v>
      </c>
      <c r="I393" s="4">
        <f t="shared" si="19"/>
        <v>107.69</v>
      </c>
      <c r="J393" s="18"/>
      <c r="K393" s="20"/>
      <c r="L393" s="18"/>
    </row>
    <row r="394" spans="1:12" ht="30" customHeight="1" x14ac:dyDescent="0.3">
      <c r="A394" s="59" t="s">
        <v>130</v>
      </c>
      <c r="B394" s="47" t="s">
        <v>319</v>
      </c>
      <c r="C394" s="47"/>
      <c r="D394" s="47" t="s">
        <v>128</v>
      </c>
      <c r="E394" s="50">
        <v>2021</v>
      </c>
      <c r="F394" s="46">
        <v>6</v>
      </c>
      <c r="G394" s="3"/>
      <c r="H394" s="4">
        <v>84</v>
      </c>
      <c r="I394" s="4">
        <f t="shared" si="19"/>
        <v>101.64</v>
      </c>
      <c r="J394" s="18"/>
      <c r="K394" s="56"/>
      <c r="L394" s="18"/>
    </row>
    <row r="395" spans="1:12" ht="30" customHeight="1" x14ac:dyDescent="0.3">
      <c r="A395" s="58" t="s">
        <v>130</v>
      </c>
      <c r="B395" s="3" t="s">
        <v>1372</v>
      </c>
      <c r="C395" s="3"/>
      <c r="D395" s="3" t="s">
        <v>128</v>
      </c>
      <c r="E395" s="70">
        <v>2022</v>
      </c>
      <c r="F395" s="3">
        <v>1</v>
      </c>
      <c r="G395" s="3"/>
      <c r="H395" s="4">
        <v>65</v>
      </c>
      <c r="I395" s="4">
        <f t="shared" si="19"/>
        <v>78.649999999999991</v>
      </c>
      <c r="J395" s="18"/>
      <c r="K395" s="20"/>
      <c r="L395" s="18"/>
    </row>
    <row r="396" spans="1:12" ht="30" customHeight="1" x14ac:dyDescent="0.3">
      <c r="A396" s="27" t="s">
        <v>1560</v>
      </c>
      <c r="B396" s="47" t="s">
        <v>1508</v>
      </c>
      <c r="C396" s="47"/>
      <c r="D396" s="47" t="s">
        <v>128</v>
      </c>
      <c r="E396" s="46">
        <v>2020</v>
      </c>
      <c r="F396" s="46">
        <v>1</v>
      </c>
      <c r="G396" s="3"/>
      <c r="H396" s="4">
        <v>39</v>
      </c>
      <c r="I396" s="4">
        <f t="shared" si="19"/>
        <v>47.19</v>
      </c>
      <c r="J396" s="18"/>
      <c r="K396" s="20"/>
      <c r="L396" s="18"/>
    </row>
    <row r="397" spans="1:12" ht="30" customHeight="1" x14ac:dyDescent="0.3">
      <c r="A397" s="58" t="s">
        <v>1301</v>
      </c>
      <c r="B397" s="3" t="s">
        <v>1287</v>
      </c>
      <c r="C397" s="3"/>
      <c r="D397" s="3" t="s">
        <v>128</v>
      </c>
      <c r="E397" s="3">
        <v>2000</v>
      </c>
      <c r="F397" s="3">
        <f>12-2</f>
        <v>10</v>
      </c>
      <c r="G397" s="3"/>
      <c r="H397" s="4">
        <v>75</v>
      </c>
      <c r="I397" s="4">
        <f t="shared" si="19"/>
        <v>90.75</v>
      </c>
      <c r="J397" s="18"/>
      <c r="K397" s="20"/>
      <c r="L397" s="18"/>
    </row>
    <row r="398" spans="1:12" ht="30" customHeight="1" x14ac:dyDescent="0.3">
      <c r="A398" s="59" t="s">
        <v>824</v>
      </c>
      <c r="B398" s="47" t="s">
        <v>879</v>
      </c>
      <c r="C398" s="47"/>
      <c r="D398" s="47" t="s">
        <v>128</v>
      </c>
      <c r="E398" s="50">
        <v>1981</v>
      </c>
      <c r="F398" s="46">
        <v>1</v>
      </c>
      <c r="G398" s="3"/>
      <c r="H398" s="4">
        <v>35</v>
      </c>
      <c r="I398" s="4">
        <f t="shared" si="19"/>
        <v>42.35</v>
      </c>
      <c r="J398" s="18"/>
      <c r="K398" s="20"/>
      <c r="L398" s="18"/>
    </row>
    <row r="399" spans="1:12" ht="30" customHeight="1" x14ac:dyDescent="0.3">
      <c r="A399" s="27" t="s">
        <v>824</v>
      </c>
      <c r="B399" s="47" t="s">
        <v>1352</v>
      </c>
      <c r="C399" s="47"/>
      <c r="D399" s="47" t="s">
        <v>128</v>
      </c>
      <c r="E399" s="46">
        <v>1993</v>
      </c>
      <c r="F399" s="46">
        <v>3</v>
      </c>
      <c r="G399" s="3"/>
      <c r="H399" s="4">
        <v>20</v>
      </c>
      <c r="I399" s="4">
        <f t="shared" si="19"/>
        <v>24.2</v>
      </c>
      <c r="J399" s="18"/>
      <c r="K399" s="20"/>
      <c r="L399" s="18"/>
    </row>
    <row r="400" spans="1:12" ht="30" customHeight="1" x14ac:dyDescent="0.3">
      <c r="A400" s="59" t="s">
        <v>698</v>
      </c>
      <c r="B400" s="47" t="s">
        <v>697</v>
      </c>
      <c r="C400" s="47"/>
      <c r="D400" s="47" t="s">
        <v>128</v>
      </c>
      <c r="E400" s="50">
        <v>2019</v>
      </c>
      <c r="F400" s="46">
        <v>2</v>
      </c>
      <c r="G400" s="3"/>
      <c r="H400" s="4">
        <v>88</v>
      </c>
      <c r="I400" s="4">
        <f t="shared" si="19"/>
        <v>106.47999999999999</v>
      </c>
      <c r="J400" s="18"/>
      <c r="K400" s="20"/>
      <c r="L400" s="18"/>
    </row>
    <row r="401" spans="1:12" ht="30" customHeight="1" x14ac:dyDescent="0.3">
      <c r="A401" s="59" t="s">
        <v>698</v>
      </c>
      <c r="B401" s="47" t="s">
        <v>697</v>
      </c>
      <c r="C401" s="47"/>
      <c r="D401" s="47" t="s">
        <v>128</v>
      </c>
      <c r="E401" s="50">
        <v>2020</v>
      </c>
      <c r="F401" s="46">
        <v>2</v>
      </c>
      <c r="G401" s="3"/>
      <c r="H401" s="4">
        <v>98</v>
      </c>
      <c r="I401" s="4">
        <f t="shared" si="19"/>
        <v>118.58</v>
      </c>
      <c r="J401" s="18"/>
      <c r="K401" s="20"/>
      <c r="L401" s="18"/>
    </row>
    <row r="402" spans="1:12" ht="30" customHeight="1" x14ac:dyDescent="0.3">
      <c r="A402" s="59" t="s">
        <v>918</v>
      </c>
      <c r="B402" s="47" t="s">
        <v>921</v>
      </c>
      <c r="C402" s="47"/>
      <c r="D402" s="47" t="s">
        <v>128</v>
      </c>
      <c r="E402" s="50">
        <v>2019</v>
      </c>
      <c r="F402" s="46">
        <v>1</v>
      </c>
      <c r="G402" s="3"/>
      <c r="H402" s="4">
        <v>255</v>
      </c>
      <c r="I402" s="4">
        <f t="shared" si="19"/>
        <v>308.55</v>
      </c>
      <c r="J402" s="18"/>
      <c r="K402" s="20"/>
      <c r="L402" s="18"/>
    </row>
    <row r="403" spans="1:12" ht="30" customHeight="1" x14ac:dyDescent="0.3">
      <c r="A403" s="59" t="s">
        <v>918</v>
      </c>
      <c r="B403" s="47" t="s">
        <v>105</v>
      </c>
      <c r="C403" s="47"/>
      <c r="D403" s="47" t="s">
        <v>128</v>
      </c>
      <c r="E403" s="50">
        <v>2022</v>
      </c>
      <c r="F403" s="46">
        <v>3</v>
      </c>
      <c r="G403" s="3"/>
      <c r="H403" s="4">
        <v>95</v>
      </c>
      <c r="I403" s="4">
        <f t="shared" si="19"/>
        <v>114.95</v>
      </c>
      <c r="J403" s="18"/>
      <c r="K403" s="20"/>
      <c r="L403" s="18"/>
    </row>
    <row r="404" spans="1:12" ht="30" customHeight="1" x14ac:dyDescent="0.3">
      <c r="A404" s="59" t="s">
        <v>112</v>
      </c>
      <c r="B404" s="47" t="s">
        <v>921</v>
      </c>
      <c r="C404" s="47"/>
      <c r="D404" s="47" t="s">
        <v>128</v>
      </c>
      <c r="E404" s="50">
        <v>2018</v>
      </c>
      <c r="F404" s="46">
        <v>1</v>
      </c>
      <c r="G404" s="3"/>
      <c r="H404" s="4">
        <v>595</v>
      </c>
      <c r="I404" s="4">
        <f t="shared" si="19"/>
        <v>719.94999999999993</v>
      </c>
      <c r="J404" s="18"/>
      <c r="K404" s="20"/>
      <c r="L404" s="18"/>
    </row>
    <row r="405" spans="1:12" ht="30" customHeight="1" x14ac:dyDescent="0.3">
      <c r="A405" s="58" t="s">
        <v>112</v>
      </c>
      <c r="B405" s="47" t="s">
        <v>368</v>
      </c>
      <c r="C405" s="3"/>
      <c r="D405" s="3" t="s">
        <v>128</v>
      </c>
      <c r="E405" s="70">
        <v>2005</v>
      </c>
      <c r="F405" s="3">
        <v>1</v>
      </c>
      <c r="G405" s="3"/>
      <c r="H405" s="4">
        <v>265</v>
      </c>
      <c r="I405" s="4">
        <f t="shared" si="19"/>
        <v>320.64999999999998</v>
      </c>
      <c r="J405" s="3"/>
      <c r="K405" s="21"/>
      <c r="L405" s="18"/>
    </row>
    <row r="406" spans="1:12" ht="30" customHeight="1" x14ac:dyDescent="0.3">
      <c r="A406" s="58" t="s">
        <v>112</v>
      </c>
      <c r="B406" s="47" t="s">
        <v>368</v>
      </c>
      <c r="C406" s="3"/>
      <c r="D406" s="3" t="s">
        <v>128</v>
      </c>
      <c r="E406" s="70">
        <v>2017</v>
      </c>
      <c r="F406" s="3">
        <v>1</v>
      </c>
      <c r="G406" s="3"/>
      <c r="H406" s="4">
        <v>120</v>
      </c>
      <c r="I406" s="4">
        <f t="shared" si="19"/>
        <v>145.19999999999999</v>
      </c>
      <c r="J406" s="18"/>
      <c r="K406" s="20"/>
      <c r="L406" s="18"/>
    </row>
    <row r="407" spans="1:12" ht="30" customHeight="1" x14ac:dyDescent="0.3">
      <c r="A407" s="58" t="s">
        <v>395</v>
      </c>
      <c r="B407" s="47" t="s">
        <v>904</v>
      </c>
      <c r="C407" s="47"/>
      <c r="D407" s="47" t="s">
        <v>128</v>
      </c>
      <c r="E407" s="50">
        <v>2019</v>
      </c>
      <c r="F407" s="46">
        <v>1</v>
      </c>
      <c r="G407" s="3"/>
      <c r="H407" s="4">
        <v>1275</v>
      </c>
      <c r="I407" s="4">
        <f t="shared" si="19"/>
        <v>1542.75</v>
      </c>
      <c r="J407" s="18"/>
      <c r="K407" s="20"/>
      <c r="L407" s="18"/>
    </row>
    <row r="408" spans="1:12" ht="30" customHeight="1" x14ac:dyDescent="0.3">
      <c r="A408" s="58" t="s">
        <v>395</v>
      </c>
      <c r="B408" s="47" t="s">
        <v>368</v>
      </c>
      <c r="C408" s="3"/>
      <c r="D408" s="3" t="s">
        <v>128</v>
      </c>
      <c r="E408" s="70">
        <v>2018</v>
      </c>
      <c r="F408" s="3">
        <v>1</v>
      </c>
      <c r="G408" s="3"/>
      <c r="H408" s="4">
        <v>145</v>
      </c>
      <c r="I408" s="4">
        <f t="shared" si="19"/>
        <v>175.45</v>
      </c>
      <c r="J408" s="18"/>
      <c r="K408" s="20"/>
      <c r="L408" s="18"/>
    </row>
    <row r="409" spans="1:12" ht="30" customHeight="1" x14ac:dyDescent="0.3">
      <c r="A409" s="58" t="s">
        <v>395</v>
      </c>
      <c r="B409" s="47" t="s">
        <v>368</v>
      </c>
      <c r="C409" s="3"/>
      <c r="D409" s="3" t="s">
        <v>128</v>
      </c>
      <c r="E409" s="70">
        <v>2022</v>
      </c>
      <c r="F409" s="3">
        <v>1</v>
      </c>
      <c r="G409" s="3"/>
      <c r="H409" s="4">
        <v>165</v>
      </c>
      <c r="I409" s="4">
        <f t="shared" si="19"/>
        <v>199.65</v>
      </c>
      <c r="J409" s="18"/>
      <c r="K409" s="20"/>
      <c r="L409" s="18"/>
    </row>
    <row r="410" spans="1:12" ht="30" customHeight="1" x14ac:dyDescent="0.3">
      <c r="A410" s="27" t="s">
        <v>1373</v>
      </c>
      <c r="B410" s="47" t="s">
        <v>1351</v>
      </c>
      <c r="C410" s="47"/>
      <c r="D410" s="47" t="s">
        <v>128</v>
      </c>
      <c r="E410" s="46">
        <v>1973</v>
      </c>
      <c r="F410" s="46">
        <v>3</v>
      </c>
      <c r="G410" s="3"/>
      <c r="H410" s="4">
        <v>135</v>
      </c>
      <c r="I410" s="4">
        <f t="shared" si="19"/>
        <v>163.35</v>
      </c>
      <c r="J410" s="18"/>
      <c r="K410" s="20"/>
      <c r="L410" s="18"/>
    </row>
    <row r="411" spans="1:12" ht="30" customHeight="1" x14ac:dyDescent="0.3">
      <c r="A411" s="59" t="s">
        <v>919</v>
      </c>
      <c r="B411" s="47" t="s">
        <v>921</v>
      </c>
      <c r="C411" s="47"/>
      <c r="D411" s="47" t="s">
        <v>128</v>
      </c>
      <c r="E411" s="50">
        <v>2018</v>
      </c>
      <c r="F411" s="46">
        <v>1</v>
      </c>
      <c r="G411" s="3"/>
      <c r="H411" s="4">
        <v>225</v>
      </c>
      <c r="I411" s="4">
        <f t="shared" si="19"/>
        <v>272.25</v>
      </c>
      <c r="J411" s="18"/>
      <c r="K411" s="20"/>
      <c r="L411" s="18"/>
    </row>
    <row r="412" spans="1:12" ht="30" customHeight="1" x14ac:dyDescent="0.3">
      <c r="A412" s="58" t="s">
        <v>142</v>
      </c>
      <c r="B412" s="47" t="s">
        <v>1125</v>
      </c>
      <c r="C412" s="47"/>
      <c r="D412" s="47" t="s">
        <v>128</v>
      </c>
      <c r="E412" s="50">
        <v>2017</v>
      </c>
      <c r="F412" s="46">
        <v>1</v>
      </c>
      <c r="G412" s="3"/>
      <c r="H412" s="4">
        <v>265</v>
      </c>
      <c r="I412" s="4">
        <f t="shared" si="19"/>
        <v>320.64999999999998</v>
      </c>
      <c r="J412" s="18"/>
      <c r="K412" s="20"/>
      <c r="L412" s="18"/>
    </row>
    <row r="413" spans="1:12" ht="30" customHeight="1" x14ac:dyDescent="0.3">
      <c r="A413" s="58" t="s">
        <v>142</v>
      </c>
      <c r="B413" s="47" t="s">
        <v>105</v>
      </c>
      <c r="C413" s="47"/>
      <c r="D413" s="47" t="s">
        <v>128</v>
      </c>
      <c r="E413" s="50">
        <v>2023</v>
      </c>
      <c r="F413" s="46">
        <v>6</v>
      </c>
      <c r="G413" s="3"/>
      <c r="H413" s="4">
        <v>95</v>
      </c>
      <c r="I413" s="4">
        <f t="shared" si="19"/>
        <v>114.95</v>
      </c>
      <c r="J413" s="18" t="s">
        <v>10</v>
      </c>
      <c r="K413" s="20"/>
      <c r="L413" s="18"/>
    </row>
    <row r="414" spans="1:12" ht="30" customHeight="1" x14ac:dyDescent="0.3">
      <c r="A414" s="58" t="s">
        <v>143</v>
      </c>
      <c r="B414" s="47" t="s">
        <v>1285</v>
      </c>
      <c r="C414" s="47"/>
      <c r="D414" s="47" t="s">
        <v>128</v>
      </c>
      <c r="E414" s="50">
        <v>2019</v>
      </c>
      <c r="F414" s="46">
        <v>5</v>
      </c>
      <c r="G414" s="3"/>
      <c r="H414" s="4">
        <v>103.31</v>
      </c>
      <c r="I414" s="4">
        <f t="shared" si="19"/>
        <v>125.0051</v>
      </c>
      <c r="J414" s="18"/>
      <c r="K414" s="20" t="s">
        <v>33</v>
      </c>
      <c r="L414" s="18"/>
    </row>
    <row r="415" spans="1:12" ht="30" customHeight="1" x14ac:dyDescent="0.3">
      <c r="A415" s="58" t="s">
        <v>143</v>
      </c>
      <c r="B415" s="3" t="s">
        <v>105</v>
      </c>
      <c r="C415" s="3"/>
      <c r="D415" s="3" t="s">
        <v>128</v>
      </c>
      <c r="E415" s="70">
        <v>2010</v>
      </c>
      <c r="F415" s="3">
        <v>1</v>
      </c>
      <c r="G415" s="3"/>
      <c r="H415" s="4">
        <v>95</v>
      </c>
      <c r="I415" s="4">
        <f t="shared" si="19"/>
        <v>114.95</v>
      </c>
      <c r="J415" s="3"/>
      <c r="K415" s="20"/>
      <c r="L415" s="18"/>
    </row>
    <row r="416" spans="1:12" ht="30" customHeight="1" x14ac:dyDescent="0.3">
      <c r="A416" s="27" t="s">
        <v>1561</v>
      </c>
      <c r="B416" s="47" t="s">
        <v>1506</v>
      </c>
      <c r="C416" s="47"/>
      <c r="D416" s="47" t="s">
        <v>128</v>
      </c>
      <c r="E416" s="46">
        <v>2019</v>
      </c>
      <c r="F416" s="46">
        <v>5</v>
      </c>
      <c r="G416" s="3"/>
      <c r="H416" s="4">
        <v>49</v>
      </c>
      <c r="I416" s="4">
        <f t="shared" si="19"/>
        <v>59.29</v>
      </c>
      <c r="J416" s="18"/>
      <c r="K416" s="20"/>
      <c r="L416" s="18"/>
    </row>
    <row r="417" spans="1:12" ht="30" customHeight="1" x14ac:dyDescent="0.3">
      <c r="A417" s="58" t="s">
        <v>157</v>
      </c>
      <c r="B417" s="3" t="s">
        <v>105</v>
      </c>
      <c r="C417" s="3"/>
      <c r="D417" s="3" t="s">
        <v>128</v>
      </c>
      <c r="E417" s="70">
        <v>2015</v>
      </c>
      <c r="F417" s="3">
        <v>1</v>
      </c>
      <c r="G417" s="3"/>
      <c r="H417" s="4">
        <v>65</v>
      </c>
      <c r="I417" s="4">
        <f t="shared" si="19"/>
        <v>78.649999999999991</v>
      </c>
      <c r="J417" s="18"/>
      <c r="K417" s="20"/>
      <c r="L417" s="18"/>
    </row>
    <row r="418" spans="1:12" ht="30" customHeight="1" x14ac:dyDescent="0.3">
      <c r="A418" s="58" t="s">
        <v>157</v>
      </c>
      <c r="B418" s="3" t="s">
        <v>105</v>
      </c>
      <c r="C418" s="3"/>
      <c r="D418" s="3" t="s">
        <v>128</v>
      </c>
      <c r="E418" s="70">
        <v>2018</v>
      </c>
      <c r="F418" s="3">
        <v>6</v>
      </c>
      <c r="G418" s="3"/>
      <c r="H418" s="4">
        <v>59.5</v>
      </c>
      <c r="I418" s="4">
        <f t="shared" si="19"/>
        <v>71.995000000000005</v>
      </c>
      <c r="J418" s="18"/>
      <c r="K418" s="20"/>
      <c r="L418" s="18"/>
    </row>
    <row r="419" spans="1:12" ht="30" customHeight="1" x14ac:dyDescent="0.3">
      <c r="A419" s="58" t="s">
        <v>157</v>
      </c>
      <c r="B419" s="3" t="s">
        <v>105</v>
      </c>
      <c r="C419" s="3"/>
      <c r="D419" s="3" t="s">
        <v>128</v>
      </c>
      <c r="E419" s="70">
        <v>2019</v>
      </c>
      <c r="F419" s="3">
        <v>1</v>
      </c>
      <c r="G419" s="3"/>
      <c r="H419" s="4">
        <v>59.5</v>
      </c>
      <c r="I419" s="4">
        <f t="shared" si="19"/>
        <v>71.995000000000005</v>
      </c>
      <c r="J419" s="18"/>
      <c r="K419" s="20"/>
      <c r="L419" s="18"/>
    </row>
    <row r="420" spans="1:12" ht="30" customHeight="1" x14ac:dyDescent="0.3">
      <c r="A420" s="58" t="s">
        <v>157</v>
      </c>
      <c r="B420" s="3" t="s">
        <v>105</v>
      </c>
      <c r="C420" s="3"/>
      <c r="D420" s="3" t="s">
        <v>128</v>
      </c>
      <c r="E420" s="70">
        <v>2020</v>
      </c>
      <c r="F420" s="3">
        <v>12</v>
      </c>
      <c r="G420" s="3"/>
      <c r="H420" s="4">
        <v>59.5</v>
      </c>
      <c r="I420" s="4">
        <f t="shared" si="19"/>
        <v>71.995000000000005</v>
      </c>
      <c r="J420" s="18"/>
      <c r="K420" s="20"/>
      <c r="L420" s="18"/>
    </row>
    <row r="421" spans="1:12" ht="30" customHeight="1" x14ac:dyDescent="0.3">
      <c r="A421" s="58" t="s">
        <v>157</v>
      </c>
      <c r="B421" s="3" t="s">
        <v>105</v>
      </c>
      <c r="C421" s="3"/>
      <c r="D421" s="3" t="s">
        <v>128</v>
      </c>
      <c r="E421" s="70">
        <v>2022</v>
      </c>
      <c r="F421" s="3">
        <v>1</v>
      </c>
      <c r="G421" s="3"/>
      <c r="H421" s="4">
        <v>59.5</v>
      </c>
      <c r="I421" s="4">
        <f t="shared" si="19"/>
        <v>71.995000000000005</v>
      </c>
      <c r="J421" s="18"/>
      <c r="K421" s="20"/>
      <c r="L421" s="18"/>
    </row>
    <row r="422" spans="1:12" ht="30" customHeight="1" x14ac:dyDescent="0.3">
      <c r="A422" s="58" t="s">
        <v>157</v>
      </c>
      <c r="B422" s="3" t="s">
        <v>105</v>
      </c>
      <c r="C422" s="3"/>
      <c r="D422" s="3" t="s">
        <v>128</v>
      </c>
      <c r="E422" s="70">
        <v>2023</v>
      </c>
      <c r="F422" s="3">
        <v>6</v>
      </c>
      <c r="G422" s="3"/>
      <c r="H422" s="4">
        <v>59.5</v>
      </c>
      <c r="I422" s="4">
        <f t="shared" si="19"/>
        <v>71.995000000000005</v>
      </c>
      <c r="J422" s="18" t="s">
        <v>10</v>
      </c>
      <c r="K422" s="20"/>
      <c r="L422" s="18"/>
    </row>
    <row r="423" spans="1:12" ht="30" customHeight="1" x14ac:dyDescent="0.3">
      <c r="A423" s="27" t="s">
        <v>1562</v>
      </c>
      <c r="B423" s="47" t="s">
        <v>1086</v>
      </c>
      <c r="C423" s="47"/>
      <c r="D423" s="47" t="s">
        <v>128</v>
      </c>
      <c r="E423" s="46">
        <v>2019</v>
      </c>
      <c r="F423" s="46">
        <v>4</v>
      </c>
      <c r="G423" s="3"/>
      <c r="H423" s="4">
        <v>55</v>
      </c>
      <c r="I423" s="4">
        <f t="shared" si="19"/>
        <v>66.55</v>
      </c>
      <c r="J423" s="18" t="s">
        <v>10</v>
      </c>
      <c r="K423" s="20"/>
      <c r="L423" s="18"/>
    </row>
    <row r="424" spans="1:12" ht="30" customHeight="1" x14ac:dyDescent="0.3">
      <c r="A424" s="58" t="s">
        <v>1517</v>
      </c>
      <c r="B424" s="3" t="s">
        <v>1533</v>
      </c>
      <c r="C424" s="3"/>
      <c r="D424" s="3" t="s">
        <v>128</v>
      </c>
      <c r="E424" s="70">
        <v>2019</v>
      </c>
      <c r="F424" s="3">
        <v>1</v>
      </c>
      <c r="G424" s="3"/>
      <c r="H424" s="4">
        <v>55</v>
      </c>
      <c r="I424" s="4">
        <f t="shared" si="19"/>
        <v>66.55</v>
      </c>
      <c r="J424" s="18" t="s">
        <v>10</v>
      </c>
      <c r="K424" s="20"/>
      <c r="L424" s="18"/>
    </row>
    <row r="425" spans="1:12" ht="30" customHeight="1" x14ac:dyDescent="0.3">
      <c r="A425" s="58" t="s">
        <v>1517</v>
      </c>
      <c r="B425" s="3" t="s">
        <v>1518</v>
      </c>
      <c r="C425" s="3"/>
      <c r="D425" s="3" t="s">
        <v>128</v>
      </c>
      <c r="E425" s="70">
        <v>2019</v>
      </c>
      <c r="F425" s="3">
        <v>3</v>
      </c>
      <c r="G425" s="3"/>
      <c r="H425" s="4">
        <v>75</v>
      </c>
      <c r="I425" s="4">
        <f t="shared" si="19"/>
        <v>90.75</v>
      </c>
      <c r="J425" s="18" t="s">
        <v>10</v>
      </c>
      <c r="K425" s="20"/>
      <c r="L425" s="18"/>
    </row>
    <row r="426" spans="1:12" ht="30" customHeight="1" x14ac:dyDescent="0.3">
      <c r="A426" s="58" t="s">
        <v>1951</v>
      </c>
      <c r="B426" s="3" t="s">
        <v>1535</v>
      </c>
      <c r="C426" s="3"/>
      <c r="D426" s="3" t="s">
        <v>128</v>
      </c>
      <c r="E426" s="70">
        <v>2019</v>
      </c>
      <c r="F426" s="3">
        <v>2</v>
      </c>
      <c r="G426" s="3"/>
      <c r="H426" s="4">
        <v>45</v>
      </c>
      <c r="I426" s="4">
        <f t="shared" si="19"/>
        <v>54.449999999999996</v>
      </c>
      <c r="J426" s="18" t="s">
        <v>10</v>
      </c>
      <c r="K426" s="20"/>
      <c r="L426" s="18"/>
    </row>
    <row r="427" spans="1:12" ht="30" customHeight="1" x14ac:dyDescent="0.3">
      <c r="A427" s="58" t="s">
        <v>1951</v>
      </c>
      <c r="B427" s="3" t="s">
        <v>1535</v>
      </c>
      <c r="C427" s="3"/>
      <c r="D427" s="3" t="s">
        <v>128</v>
      </c>
      <c r="E427" s="70">
        <v>2020</v>
      </c>
      <c r="F427" s="3">
        <v>6</v>
      </c>
      <c r="G427" s="3"/>
      <c r="H427" s="4">
        <v>45</v>
      </c>
      <c r="I427" s="4">
        <f t="shared" si="19"/>
        <v>54.449999999999996</v>
      </c>
      <c r="J427" s="18" t="s">
        <v>10</v>
      </c>
      <c r="K427" s="20"/>
      <c r="L427" s="18"/>
    </row>
    <row r="428" spans="1:12" ht="30" customHeight="1" x14ac:dyDescent="0.3">
      <c r="A428" s="58" t="s">
        <v>1951</v>
      </c>
      <c r="B428" s="3" t="s">
        <v>1535</v>
      </c>
      <c r="C428" s="3"/>
      <c r="D428" s="3" t="s">
        <v>128</v>
      </c>
      <c r="E428" s="70">
        <v>2022</v>
      </c>
      <c r="F428" s="3">
        <v>4</v>
      </c>
      <c r="G428" s="3"/>
      <c r="H428" s="4">
        <v>45</v>
      </c>
      <c r="I428" s="4">
        <f t="shared" si="19"/>
        <v>54.449999999999996</v>
      </c>
      <c r="J428" s="18" t="s">
        <v>10</v>
      </c>
      <c r="K428" s="20"/>
      <c r="L428" s="18"/>
    </row>
    <row r="429" spans="1:12" ht="30" customHeight="1" x14ac:dyDescent="0.3">
      <c r="A429" s="27" t="s">
        <v>2016</v>
      </c>
      <c r="B429" s="47" t="s">
        <v>1535</v>
      </c>
      <c r="C429" s="47"/>
      <c r="D429" s="47" t="s">
        <v>128</v>
      </c>
      <c r="E429" s="46">
        <v>2018</v>
      </c>
      <c r="F429" s="46">
        <v>3</v>
      </c>
      <c r="G429" s="3"/>
      <c r="H429" s="4">
        <v>40</v>
      </c>
      <c r="I429" s="4">
        <f>H429*Bordeaux!$L$7</f>
        <v>48.4</v>
      </c>
      <c r="J429" s="18" t="s">
        <v>10</v>
      </c>
      <c r="K429" s="20"/>
      <c r="L429" s="18"/>
    </row>
    <row r="430" spans="1:12" ht="30" customHeight="1" x14ac:dyDescent="0.3">
      <c r="A430" s="27" t="s">
        <v>1563</v>
      </c>
      <c r="B430" s="47" t="s">
        <v>1509</v>
      </c>
      <c r="C430" s="47"/>
      <c r="D430" s="47" t="s">
        <v>128</v>
      </c>
      <c r="E430" s="46">
        <v>2020</v>
      </c>
      <c r="F430" s="46">
        <v>1</v>
      </c>
      <c r="G430" s="3"/>
      <c r="H430" s="4">
        <v>75</v>
      </c>
      <c r="I430" s="4">
        <f>H430*$L$6</f>
        <v>90.75</v>
      </c>
      <c r="J430" s="18" t="s">
        <v>10</v>
      </c>
      <c r="K430" s="20"/>
      <c r="L430" s="18"/>
    </row>
    <row r="431" spans="1:12" ht="30" customHeight="1" x14ac:dyDescent="0.3">
      <c r="A431" s="27" t="s">
        <v>1992</v>
      </c>
      <c r="B431" s="47" t="s">
        <v>1977</v>
      </c>
      <c r="C431" s="47"/>
      <c r="D431" s="47" t="s">
        <v>128</v>
      </c>
      <c r="E431" s="46">
        <v>2020</v>
      </c>
      <c r="F431" s="46">
        <v>1</v>
      </c>
      <c r="G431" s="3"/>
      <c r="H431" s="4">
        <v>39</v>
      </c>
      <c r="I431" s="4">
        <f>H431*Bordeaux!$L$7</f>
        <v>47.19</v>
      </c>
      <c r="J431" s="18" t="s">
        <v>10</v>
      </c>
      <c r="K431" s="20"/>
      <c r="L431" s="18"/>
    </row>
    <row r="432" spans="1:12" ht="30" customHeight="1" x14ac:dyDescent="0.3">
      <c r="A432" s="58" t="s">
        <v>1516</v>
      </c>
      <c r="B432" s="3" t="s">
        <v>1506</v>
      </c>
      <c r="C432" s="3"/>
      <c r="D432" s="3" t="s">
        <v>128</v>
      </c>
      <c r="E432" s="70">
        <v>2019</v>
      </c>
      <c r="F432" s="3">
        <v>2</v>
      </c>
      <c r="G432" s="3"/>
      <c r="H432" s="4">
        <v>49</v>
      </c>
      <c r="I432" s="4">
        <f t="shared" ref="I432:I468" si="20">H432*$L$6</f>
        <v>59.29</v>
      </c>
      <c r="J432" s="18" t="s">
        <v>10</v>
      </c>
      <c r="K432" s="20"/>
      <c r="L432" s="18"/>
    </row>
    <row r="433" spans="1:12" ht="30" customHeight="1" x14ac:dyDescent="0.3">
      <c r="A433" s="58" t="s">
        <v>1910</v>
      </c>
      <c r="B433" s="3" t="s">
        <v>1406</v>
      </c>
      <c r="C433" s="3"/>
      <c r="D433" s="3" t="s">
        <v>128</v>
      </c>
      <c r="E433" s="70">
        <v>2024</v>
      </c>
      <c r="F433" s="3">
        <v>12</v>
      </c>
      <c r="G433" s="3"/>
      <c r="H433" s="4">
        <v>44.63</v>
      </c>
      <c r="I433" s="4">
        <f t="shared" si="20"/>
        <v>54.002299999999998</v>
      </c>
      <c r="J433" s="18" t="s">
        <v>10</v>
      </c>
      <c r="K433" s="20"/>
      <c r="L433" s="18"/>
    </row>
    <row r="434" spans="1:12" ht="30" customHeight="1" x14ac:dyDescent="0.3">
      <c r="A434" s="58" t="s">
        <v>1538</v>
      </c>
      <c r="B434" s="3" t="s">
        <v>1535</v>
      </c>
      <c r="C434" s="3"/>
      <c r="D434" s="3" t="s">
        <v>128</v>
      </c>
      <c r="E434" s="70">
        <v>2019</v>
      </c>
      <c r="F434" s="3">
        <v>6</v>
      </c>
      <c r="G434" s="3"/>
      <c r="H434" s="4">
        <v>45</v>
      </c>
      <c r="I434" s="4">
        <f t="shared" si="20"/>
        <v>54.449999999999996</v>
      </c>
      <c r="J434" s="18" t="s">
        <v>10</v>
      </c>
      <c r="K434" s="20"/>
      <c r="L434" s="18"/>
    </row>
    <row r="435" spans="1:12" ht="30" customHeight="1" x14ac:dyDescent="0.3">
      <c r="A435" s="58" t="s">
        <v>113</v>
      </c>
      <c r="B435" s="3" t="s">
        <v>1913</v>
      </c>
      <c r="C435" s="3"/>
      <c r="D435" s="3" t="s">
        <v>128</v>
      </c>
      <c r="E435" s="70">
        <v>2023</v>
      </c>
      <c r="F435" s="3">
        <v>6</v>
      </c>
      <c r="G435" s="3"/>
      <c r="H435" s="4">
        <v>40.5</v>
      </c>
      <c r="I435" s="4">
        <f t="shared" si="20"/>
        <v>49.004999999999995</v>
      </c>
      <c r="J435" s="18" t="s">
        <v>10</v>
      </c>
      <c r="K435" s="20"/>
      <c r="L435" s="18"/>
    </row>
    <row r="436" spans="1:12" ht="30" customHeight="1" x14ac:dyDescent="0.3">
      <c r="A436" s="59" t="s">
        <v>113</v>
      </c>
      <c r="B436" s="47" t="s">
        <v>921</v>
      </c>
      <c r="C436" s="47"/>
      <c r="D436" s="47" t="s">
        <v>128</v>
      </c>
      <c r="E436" s="50">
        <v>2019</v>
      </c>
      <c r="F436" s="46">
        <v>3</v>
      </c>
      <c r="G436" s="3"/>
      <c r="H436" s="4">
        <v>135</v>
      </c>
      <c r="I436" s="4">
        <f t="shared" si="20"/>
        <v>163.35</v>
      </c>
      <c r="J436" s="18"/>
      <c r="K436" s="20"/>
      <c r="L436" s="18"/>
    </row>
    <row r="437" spans="1:12" ht="30" customHeight="1" x14ac:dyDescent="0.3">
      <c r="A437" s="59" t="s">
        <v>113</v>
      </c>
      <c r="B437" s="47" t="s">
        <v>105</v>
      </c>
      <c r="C437" s="47"/>
      <c r="D437" s="47" t="s">
        <v>128</v>
      </c>
      <c r="E437" s="50">
        <v>2022</v>
      </c>
      <c r="F437" s="46">
        <v>12</v>
      </c>
      <c r="G437" s="3"/>
      <c r="H437" s="4">
        <v>40.5</v>
      </c>
      <c r="I437" s="4">
        <f t="shared" si="20"/>
        <v>49.004999999999995</v>
      </c>
      <c r="J437" s="18"/>
      <c r="K437" s="20"/>
      <c r="L437" s="18"/>
    </row>
    <row r="438" spans="1:12" ht="30" customHeight="1" x14ac:dyDescent="0.3">
      <c r="A438" s="59" t="s">
        <v>113</v>
      </c>
      <c r="B438" s="47" t="s">
        <v>105</v>
      </c>
      <c r="C438" s="47"/>
      <c r="D438" s="47" t="s">
        <v>128</v>
      </c>
      <c r="E438" s="50">
        <v>2023</v>
      </c>
      <c r="F438" s="46">
        <v>12</v>
      </c>
      <c r="G438" s="3"/>
      <c r="H438" s="4">
        <v>40.5</v>
      </c>
      <c r="I438" s="4">
        <f t="shared" si="20"/>
        <v>49.004999999999995</v>
      </c>
      <c r="J438" s="18" t="s">
        <v>10</v>
      </c>
      <c r="K438" s="20"/>
      <c r="L438" s="18"/>
    </row>
    <row r="439" spans="1:12" ht="30" customHeight="1" x14ac:dyDescent="0.3">
      <c r="A439" s="58" t="s">
        <v>113</v>
      </c>
      <c r="B439" s="47" t="s">
        <v>368</v>
      </c>
      <c r="C439" s="3"/>
      <c r="D439" s="3" t="s">
        <v>128</v>
      </c>
      <c r="E439" s="70">
        <v>2005</v>
      </c>
      <c r="F439" s="3">
        <v>1</v>
      </c>
      <c r="G439" s="3"/>
      <c r="H439" s="4">
        <v>95</v>
      </c>
      <c r="I439" s="4">
        <f t="shared" si="20"/>
        <v>114.95</v>
      </c>
      <c r="J439" s="3"/>
      <c r="K439" s="21"/>
      <c r="L439" s="18"/>
    </row>
    <row r="440" spans="1:12" ht="30" customHeight="1" x14ac:dyDescent="0.3">
      <c r="A440" s="58" t="s">
        <v>113</v>
      </c>
      <c r="B440" s="47" t="s">
        <v>368</v>
      </c>
      <c r="C440" s="3"/>
      <c r="D440" s="3" t="s">
        <v>128</v>
      </c>
      <c r="E440" s="70">
        <v>2018</v>
      </c>
      <c r="F440" s="3">
        <v>1</v>
      </c>
      <c r="G440" s="3"/>
      <c r="H440" s="4">
        <v>55</v>
      </c>
      <c r="I440" s="4">
        <f t="shared" si="20"/>
        <v>66.55</v>
      </c>
      <c r="J440" s="18"/>
      <c r="K440" s="20"/>
      <c r="L440" s="18"/>
    </row>
    <row r="441" spans="1:12" ht="30" customHeight="1" x14ac:dyDescent="0.3">
      <c r="A441" s="58" t="s">
        <v>113</v>
      </c>
      <c r="B441" s="47" t="s">
        <v>368</v>
      </c>
      <c r="C441" s="3"/>
      <c r="D441" s="3" t="s">
        <v>128</v>
      </c>
      <c r="E441" s="70">
        <v>2019</v>
      </c>
      <c r="F441" s="3">
        <v>3</v>
      </c>
      <c r="G441" s="3"/>
      <c r="H441" s="4">
        <v>65</v>
      </c>
      <c r="I441" s="4">
        <f t="shared" si="20"/>
        <v>78.649999999999991</v>
      </c>
      <c r="J441" s="18"/>
      <c r="K441" s="20"/>
      <c r="L441" s="18"/>
    </row>
    <row r="442" spans="1:12" ht="30" customHeight="1" x14ac:dyDescent="0.3">
      <c r="A442" s="58" t="s">
        <v>113</v>
      </c>
      <c r="B442" s="47" t="s">
        <v>368</v>
      </c>
      <c r="C442" s="3"/>
      <c r="D442" s="3" t="s">
        <v>128</v>
      </c>
      <c r="E442" s="70">
        <v>2020</v>
      </c>
      <c r="F442" s="3">
        <v>2</v>
      </c>
      <c r="G442" s="3"/>
      <c r="H442" s="4">
        <v>65</v>
      </c>
      <c r="I442" s="4">
        <f t="shared" si="20"/>
        <v>78.649999999999991</v>
      </c>
      <c r="J442" s="18"/>
      <c r="K442" s="20"/>
      <c r="L442" s="18"/>
    </row>
    <row r="443" spans="1:12" ht="30" customHeight="1" x14ac:dyDescent="0.3">
      <c r="A443" s="58" t="s">
        <v>113</v>
      </c>
      <c r="B443" s="47" t="s">
        <v>368</v>
      </c>
      <c r="C443" s="3"/>
      <c r="D443" s="3" t="s">
        <v>128</v>
      </c>
      <c r="E443" s="70">
        <v>2022</v>
      </c>
      <c r="F443" s="3">
        <v>3</v>
      </c>
      <c r="G443" s="3"/>
      <c r="H443" s="4">
        <v>65</v>
      </c>
      <c r="I443" s="4">
        <f t="shared" si="20"/>
        <v>78.649999999999991</v>
      </c>
      <c r="J443" s="18"/>
      <c r="K443" s="20"/>
      <c r="L443" s="18"/>
    </row>
    <row r="444" spans="1:12" ht="30" customHeight="1" x14ac:dyDescent="0.3">
      <c r="A444" s="27" t="s">
        <v>1564</v>
      </c>
      <c r="B444" s="47" t="s">
        <v>1278</v>
      </c>
      <c r="C444" s="47"/>
      <c r="D444" s="47" t="s">
        <v>128</v>
      </c>
      <c r="E444" s="46">
        <v>2023</v>
      </c>
      <c r="F444" s="46">
        <v>3</v>
      </c>
      <c r="G444" s="3"/>
      <c r="H444" s="4">
        <v>89</v>
      </c>
      <c r="I444" s="4">
        <f t="shared" si="20"/>
        <v>107.69</v>
      </c>
      <c r="J444" s="18"/>
      <c r="K444" s="20"/>
      <c r="L444" s="18"/>
    </row>
    <row r="445" spans="1:12" ht="30" customHeight="1" x14ac:dyDescent="0.3">
      <c r="A445" s="27" t="s">
        <v>1564</v>
      </c>
      <c r="B445" s="47" t="s">
        <v>1507</v>
      </c>
      <c r="C445" s="47"/>
      <c r="D445" s="47" t="s">
        <v>128</v>
      </c>
      <c r="E445" s="46">
        <v>2020</v>
      </c>
      <c r="F445" s="46">
        <v>5</v>
      </c>
      <c r="G445" s="3"/>
      <c r="H445" s="4">
        <v>45</v>
      </c>
      <c r="I445" s="4">
        <f t="shared" si="20"/>
        <v>54.449999999999996</v>
      </c>
      <c r="J445" s="18"/>
      <c r="K445" s="20"/>
      <c r="L445" s="18"/>
    </row>
    <row r="446" spans="1:12" ht="30" customHeight="1" x14ac:dyDescent="0.3">
      <c r="A446" s="58" t="s">
        <v>1037</v>
      </c>
      <c r="B446" s="47" t="s">
        <v>1036</v>
      </c>
      <c r="C446" s="3"/>
      <c r="D446" s="3" t="s">
        <v>128</v>
      </c>
      <c r="E446" s="70">
        <v>2022</v>
      </c>
      <c r="F446" s="3">
        <v>3</v>
      </c>
      <c r="G446" s="3"/>
      <c r="H446" s="4">
        <v>18.18</v>
      </c>
      <c r="I446" s="4">
        <f t="shared" si="20"/>
        <v>21.997799999999998</v>
      </c>
      <c r="J446" s="18"/>
      <c r="K446" s="20"/>
      <c r="L446" s="18"/>
    </row>
    <row r="447" spans="1:12" ht="30" customHeight="1" x14ac:dyDescent="0.3">
      <c r="A447" s="58" t="s">
        <v>458</v>
      </c>
      <c r="B447" s="3" t="s">
        <v>160</v>
      </c>
      <c r="C447" s="3"/>
      <c r="D447" s="3" t="s">
        <v>128</v>
      </c>
      <c r="E447" s="70">
        <v>2015</v>
      </c>
      <c r="F447" s="3">
        <v>1</v>
      </c>
      <c r="G447" s="3"/>
      <c r="H447" s="4">
        <v>40</v>
      </c>
      <c r="I447" s="4">
        <f t="shared" si="20"/>
        <v>48.4</v>
      </c>
      <c r="J447" s="18"/>
      <c r="K447" s="20"/>
      <c r="L447" s="18"/>
    </row>
    <row r="448" spans="1:12" ht="30" customHeight="1" x14ac:dyDescent="0.3">
      <c r="A448" s="59" t="s">
        <v>458</v>
      </c>
      <c r="B448" s="47" t="s">
        <v>160</v>
      </c>
      <c r="C448" s="47"/>
      <c r="D448" s="47" t="s">
        <v>128</v>
      </c>
      <c r="E448" s="50">
        <v>2020</v>
      </c>
      <c r="F448" s="46">
        <v>12</v>
      </c>
      <c r="G448" s="3"/>
      <c r="H448" s="4">
        <v>36</v>
      </c>
      <c r="I448" s="4">
        <f t="shared" si="20"/>
        <v>43.56</v>
      </c>
      <c r="J448" s="18"/>
      <c r="K448" s="20"/>
      <c r="L448" s="18"/>
    </row>
    <row r="449" spans="1:12" ht="30" customHeight="1" x14ac:dyDescent="0.3">
      <c r="A449" s="58" t="s">
        <v>751</v>
      </c>
      <c r="B449" s="3" t="s">
        <v>160</v>
      </c>
      <c r="C449" s="3"/>
      <c r="D449" s="3" t="s">
        <v>128</v>
      </c>
      <c r="E449" s="70">
        <v>2019</v>
      </c>
      <c r="F449" s="3">
        <f>11-3</f>
        <v>8</v>
      </c>
      <c r="G449" s="3"/>
      <c r="H449" s="4">
        <v>36</v>
      </c>
      <c r="I449" s="4">
        <f t="shared" si="20"/>
        <v>43.56</v>
      </c>
      <c r="J449" s="18"/>
      <c r="K449" s="20"/>
      <c r="L449" s="18"/>
    </row>
    <row r="450" spans="1:12" ht="30" customHeight="1" x14ac:dyDescent="0.3">
      <c r="A450" s="58" t="s">
        <v>751</v>
      </c>
      <c r="B450" s="47" t="s">
        <v>160</v>
      </c>
      <c r="C450" s="47"/>
      <c r="D450" s="47" t="s">
        <v>128</v>
      </c>
      <c r="E450" s="50">
        <v>2020</v>
      </c>
      <c r="F450" s="46">
        <v>12</v>
      </c>
      <c r="G450" s="3"/>
      <c r="H450" s="4">
        <v>36</v>
      </c>
      <c r="I450" s="4">
        <f t="shared" si="20"/>
        <v>43.56</v>
      </c>
      <c r="J450" s="18"/>
      <c r="K450" s="20"/>
      <c r="L450" s="18"/>
    </row>
    <row r="451" spans="1:12" ht="30" customHeight="1" x14ac:dyDescent="0.3">
      <c r="A451" s="58" t="s">
        <v>751</v>
      </c>
      <c r="B451" s="47" t="s">
        <v>160</v>
      </c>
      <c r="C451" s="47"/>
      <c r="D451" s="47" t="s">
        <v>128</v>
      </c>
      <c r="E451" s="50">
        <v>2021</v>
      </c>
      <c r="F451" s="46">
        <v>12</v>
      </c>
      <c r="G451" s="3"/>
      <c r="H451" s="4">
        <v>34</v>
      </c>
      <c r="I451" s="4">
        <f t="shared" si="20"/>
        <v>41.14</v>
      </c>
      <c r="J451" s="18"/>
      <c r="K451" s="20"/>
      <c r="L451" s="18"/>
    </row>
    <row r="452" spans="1:12" ht="30" customHeight="1" x14ac:dyDescent="0.3">
      <c r="A452" s="58" t="s">
        <v>751</v>
      </c>
      <c r="B452" s="47" t="s">
        <v>160</v>
      </c>
      <c r="C452" s="47"/>
      <c r="D452" s="47" t="s">
        <v>128</v>
      </c>
      <c r="E452" s="50">
        <v>2022</v>
      </c>
      <c r="F452" s="46">
        <v>12</v>
      </c>
      <c r="G452" s="3"/>
      <c r="H452" s="4">
        <v>36</v>
      </c>
      <c r="I452" s="4">
        <f t="shared" si="20"/>
        <v>43.56</v>
      </c>
      <c r="J452" s="18"/>
      <c r="K452" s="20"/>
      <c r="L452" s="18"/>
    </row>
    <row r="453" spans="1:12" ht="30" customHeight="1" x14ac:dyDescent="0.3">
      <c r="A453" s="58" t="s">
        <v>751</v>
      </c>
      <c r="B453" s="47" t="s">
        <v>160</v>
      </c>
      <c r="C453" s="47"/>
      <c r="D453" s="47" t="s">
        <v>128</v>
      </c>
      <c r="E453" s="50">
        <v>2023</v>
      </c>
      <c r="F453" s="46">
        <v>12</v>
      </c>
      <c r="G453" s="3"/>
      <c r="H453" s="4">
        <v>36</v>
      </c>
      <c r="I453" s="4">
        <f t="shared" si="20"/>
        <v>43.56</v>
      </c>
      <c r="J453" s="18" t="s">
        <v>10</v>
      </c>
      <c r="K453" s="20"/>
      <c r="L453" s="18"/>
    </row>
    <row r="454" spans="1:12" ht="30" customHeight="1" x14ac:dyDescent="0.3">
      <c r="A454" s="58" t="s">
        <v>107</v>
      </c>
      <c r="B454" s="47" t="s">
        <v>1036</v>
      </c>
      <c r="C454" s="47"/>
      <c r="D454" s="47" t="s">
        <v>128</v>
      </c>
      <c r="E454" s="50">
        <v>2022</v>
      </c>
      <c r="F454" s="46">
        <v>12</v>
      </c>
      <c r="G454" s="3"/>
      <c r="H454" s="4">
        <v>24.79</v>
      </c>
      <c r="I454" s="4">
        <f t="shared" si="20"/>
        <v>29.995899999999999</v>
      </c>
      <c r="J454" s="18"/>
      <c r="K454" s="20"/>
      <c r="L454" s="18"/>
    </row>
    <row r="455" spans="1:12" ht="30" customHeight="1" x14ac:dyDescent="0.3">
      <c r="A455" s="58" t="s">
        <v>107</v>
      </c>
      <c r="B455" s="3" t="s">
        <v>100</v>
      </c>
      <c r="C455" s="3"/>
      <c r="D455" s="3" t="s">
        <v>128</v>
      </c>
      <c r="E455" s="70">
        <v>2004</v>
      </c>
      <c r="F455" s="3">
        <v>5</v>
      </c>
      <c r="G455" s="3"/>
      <c r="H455" s="4">
        <v>30</v>
      </c>
      <c r="I455" s="4">
        <f t="shared" si="20"/>
        <v>36.299999999999997</v>
      </c>
      <c r="J455" s="3"/>
      <c r="K455" s="20"/>
      <c r="L455" s="18"/>
    </row>
    <row r="456" spans="1:12" ht="30" customHeight="1" x14ac:dyDescent="0.3">
      <c r="A456" s="59" t="s">
        <v>586</v>
      </c>
      <c r="B456" s="47" t="s">
        <v>160</v>
      </c>
      <c r="C456" s="47"/>
      <c r="D456" s="47" t="s">
        <v>128</v>
      </c>
      <c r="E456" s="50">
        <v>2020</v>
      </c>
      <c r="F456" s="46">
        <v>12</v>
      </c>
      <c r="G456" s="3"/>
      <c r="H456" s="4">
        <v>36</v>
      </c>
      <c r="I456" s="4">
        <f t="shared" si="20"/>
        <v>43.56</v>
      </c>
      <c r="J456" s="18"/>
      <c r="K456" s="20"/>
      <c r="L456" s="18"/>
    </row>
    <row r="457" spans="1:12" ht="30" customHeight="1" x14ac:dyDescent="0.3">
      <c r="A457" s="59" t="s">
        <v>586</v>
      </c>
      <c r="B457" s="47" t="s">
        <v>160</v>
      </c>
      <c r="C457" s="47"/>
      <c r="D457" s="47" t="s">
        <v>128</v>
      </c>
      <c r="E457" s="50">
        <v>2021</v>
      </c>
      <c r="F457" s="46">
        <v>6</v>
      </c>
      <c r="G457" s="3"/>
      <c r="H457" s="4">
        <v>34</v>
      </c>
      <c r="I457" s="4">
        <f t="shared" si="20"/>
        <v>41.14</v>
      </c>
      <c r="J457" s="18"/>
      <c r="K457" s="20"/>
      <c r="L457" s="18"/>
    </row>
    <row r="458" spans="1:12" ht="30" customHeight="1" x14ac:dyDescent="0.3">
      <c r="A458" s="59" t="s">
        <v>588</v>
      </c>
      <c r="B458" s="47" t="s">
        <v>160</v>
      </c>
      <c r="C458" s="47"/>
      <c r="D458" s="47" t="s">
        <v>128</v>
      </c>
      <c r="E458" s="50">
        <v>2020</v>
      </c>
      <c r="F458" s="46">
        <v>12</v>
      </c>
      <c r="G458" s="3"/>
      <c r="H458" s="4">
        <v>36</v>
      </c>
      <c r="I458" s="4">
        <f t="shared" si="20"/>
        <v>43.56</v>
      </c>
      <c r="J458" s="18"/>
      <c r="K458" s="20"/>
      <c r="L458" s="18"/>
    </row>
    <row r="459" spans="1:12" ht="30" customHeight="1" x14ac:dyDescent="0.3">
      <c r="A459" s="59" t="s">
        <v>588</v>
      </c>
      <c r="B459" s="47" t="s">
        <v>160</v>
      </c>
      <c r="C459" s="47"/>
      <c r="D459" s="47" t="s">
        <v>128</v>
      </c>
      <c r="E459" s="50">
        <v>2021</v>
      </c>
      <c r="F459" s="46">
        <v>12</v>
      </c>
      <c r="G459" s="3"/>
      <c r="H459" s="4">
        <v>35</v>
      </c>
      <c r="I459" s="4">
        <f t="shared" si="20"/>
        <v>42.35</v>
      </c>
      <c r="J459" s="18"/>
      <c r="K459" s="20"/>
      <c r="L459" s="18"/>
    </row>
    <row r="460" spans="1:12" ht="30" customHeight="1" x14ac:dyDescent="0.3">
      <c r="A460" s="58" t="s">
        <v>99</v>
      </c>
      <c r="B460" s="3" t="s">
        <v>103</v>
      </c>
      <c r="C460" s="3"/>
      <c r="D460" s="3" t="s">
        <v>128</v>
      </c>
      <c r="E460" s="70">
        <v>2000</v>
      </c>
      <c r="F460" s="3">
        <v>1</v>
      </c>
      <c r="G460" s="3"/>
      <c r="H460" s="4">
        <v>35</v>
      </c>
      <c r="I460" s="4">
        <f t="shared" si="20"/>
        <v>42.35</v>
      </c>
      <c r="J460" s="3"/>
      <c r="K460" s="20"/>
      <c r="L460" s="18"/>
    </row>
    <row r="461" spans="1:12" ht="30" customHeight="1" x14ac:dyDescent="0.3">
      <c r="A461" s="58" t="s">
        <v>288</v>
      </c>
      <c r="B461" s="3" t="s">
        <v>100</v>
      </c>
      <c r="C461" s="3" t="s">
        <v>340</v>
      </c>
      <c r="D461" s="3" t="s">
        <v>128</v>
      </c>
      <c r="E461" s="70">
        <v>2002</v>
      </c>
      <c r="F461" s="3">
        <v>1</v>
      </c>
      <c r="G461" s="3"/>
      <c r="H461" s="4">
        <v>24</v>
      </c>
      <c r="I461" s="4">
        <f t="shared" si="20"/>
        <v>29.04</v>
      </c>
      <c r="J461" s="18"/>
      <c r="K461" s="20"/>
      <c r="L461" s="18"/>
    </row>
    <row r="462" spans="1:12" ht="30" customHeight="1" x14ac:dyDescent="0.3">
      <c r="A462" s="58" t="s">
        <v>1115</v>
      </c>
      <c r="B462" s="3" t="s">
        <v>100</v>
      </c>
      <c r="C462" s="3"/>
      <c r="D462" s="3" t="s">
        <v>128</v>
      </c>
      <c r="E462" s="70">
        <v>1999</v>
      </c>
      <c r="F462" s="3">
        <v>1</v>
      </c>
      <c r="G462" s="3"/>
      <c r="H462" s="4">
        <v>55</v>
      </c>
      <c r="I462" s="4">
        <f t="shared" si="20"/>
        <v>66.55</v>
      </c>
      <c r="J462" s="18"/>
      <c r="K462" s="20"/>
      <c r="L462" s="18"/>
    </row>
    <row r="463" spans="1:12" ht="30" customHeight="1" x14ac:dyDescent="0.3">
      <c r="A463" s="58" t="s">
        <v>422</v>
      </c>
      <c r="B463" s="3" t="s">
        <v>160</v>
      </c>
      <c r="C463" s="3"/>
      <c r="D463" s="3" t="s">
        <v>128</v>
      </c>
      <c r="E463" s="70">
        <v>2019</v>
      </c>
      <c r="F463" s="3">
        <v>9</v>
      </c>
      <c r="G463" s="3"/>
      <c r="H463" s="4">
        <v>36</v>
      </c>
      <c r="I463" s="4">
        <f t="shared" si="20"/>
        <v>43.56</v>
      </c>
      <c r="J463" s="18"/>
      <c r="K463" s="20"/>
      <c r="L463" s="18"/>
    </row>
    <row r="464" spans="1:12" ht="30" customHeight="1" x14ac:dyDescent="0.3">
      <c r="A464" s="59" t="s">
        <v>422</v>
      </c>
      <c r="B464" s="47" t="s">
        <v>160</v>
      </c>
      <c r="C464" s="47"/>
      <c r="D464" s="47" t="s">
        <v>128</v>
      </c>
      <c r="E464" s="50">
        <v>2020</v>
      </c>
      <c r="F464" s="46">
        <v>5</v>
      </c>
      <c r="G464" s="3"/>
      <c r="H464" s="4">
        <v>36</v>
      </c>
      <c r="I464" s="4">
        <f t="shared" si="20"/>
        <v>43.56</v>
      </c>
      <c r="J464" s="18"/>
      <c r="K464" s="20"/>
      <c r="L464" s="18"/>
    </row>
    <row r="465" spans="1:12" ht="30" customHeight="1" x14ac:dyDescent="0.3">
      <c r="A465" s="59" t="s">
        <v>422</v>
      </c>
      <c r="B465" s="47" t="s">
        <v>160</v>
      </c>
      <c r="C465" s="47"/>
      <c r="D465" s="47" t="s">
        <v>128</v>
      </c>
      <c r="E465" s="50">
        <v>2021</v>
      </c>
      <c r="F465" s="46">
        <v>11</v>
      </c>
      <c r="G465" s="3"/>
      <c r="H465" s="4">
        <v>34</v>
      </c>
      <c r="I465" s="4">
        <f t="shared" si="20"/>
        <v>41.14</v>
      </c>
      <c r="J465" s="18"/>
      <c r="K465" s="20"/>
      <c r="L465" s="18"/>
    </row>
    <row r="466" spans="1:12" ht="30" customHeight="1" x14ac:dyDescent="0.3">
      <c r="A466" s="59" t="s">
        <v>422</v>
      </c>
      <c r="B466" s="47" t="s">
        <v>160</v>
      </c>
      <c r="C466" s="47"/>
      <c r="D466" s="47" t="s">
        <v>128</v>
      </c>
      <c r="E466" s="50">
        <v>2022</v>
      </c>
      <c r="F466" s="46">
        <v>12</v>
      </c>
      <c r="G466" s="3"/>
      <c r="H466" s="4">
        <v>36</v>
      </c>
      <c r="I466" s="4">
        <f t="shared" si="20"/>
        <v>43.56</v>
      </c>
      <c r="J466" s="18"/>
      <c r="K466" s="20"/>
      <c r="L466" s="18"/>
    </row>
    <row r="467" spans="1:12" ht="30" customHeight="1" x14ac:dyDescent="0.3">
      <c r="A467" s="59" t="s">
        <v>422</v>
      </c>
      <c r="B467" s="47" t="s">
        <v>160</v>
      </c>
      <c r="C467" s="47"/>
      <c r="D467" s="47" t="s">
        <v>128</v>
      </c>
      <c r="E467" s="50">
        <v>2023</v>
      </c>
      <c r="F467" s="46">
        <v>12</v>
      </c>
      <c r="G467" s="3"/>
      <c r="H467" s="4">
        <v>36</v>
      </c>
      <c r="I467" s="4">
        <f t="shared" si="20"/>
        <v>43.56</v>
      </c>
      <c r="J467" s="18" t="s">
        <v>10</v>
      </c>
      <c r="K467" s="20"/>
      <c r="L467" s="18"/>
    </row>
    <row r="468" spans="1:12" ht="30" customHeight="1" x14ac:dyDescent="0.3">
      <c r="A468" s="58" t="s">
        <v>1038</v>
      </c>
      <c r="B468" s="47" t="s">
        <v>1036</v>
      </c>
      <c r="C468" s="3" t="s">
        <v>340</v>
      </c>
      <c r="D468" s="3" t="s">
        <v>128</v>
      </c>
      <c r="E468" s="70">
        <v>2022</v>
      </c>
      <c r="F468" s="3">
        <v>12</v>
      </c>
      <c r="G468" s="3"/>
      <c r="H468" s="4">
        <v>19.420000000000002</v>
      </c>
      <c r="I468" s="4">
        <f t="shared" si="20"/>
        <v>23.498200000000001</v>
      </c>
      <c r="J468" s="18"/>
      <c r="K468" s="20"/>
      <c r="L468" s="18"/>
    </row>
    <row r="469" spans="1:12" ht="30" customHeight="1" x14ac:dyDescent="0.3">
      <c r="A469" s="27" t="s">
        <v>2017</v>
      </c>
      <c r="B469" s="47" t="s">
        <v>160</v>
      </c>
      <c r="C469" s="47"/>
      <c r="D469" s="47" t="s">
        <v>128</v>
      </c>
      <c r="E469" s="46">
        <v>2019</v>
      </c>
      <c r="F469" s="46">
        <v>3</v>
      </c>
      <c r="G469" s="3"/>
      <c r="H469" s="4">
        <v>36</v>
      </c>
      <c r="I469" s="4">
        <f>H469*Bordeaux!$L$7</f>
        <v>43.56</v>
      </c>
      <c r="J469" s="18" t="s">
        <v>10</v>
      </c>
      <c r="K469" s="20"/>
      <c r="L469" s="18"/>
    </row>
    <row r="470" spans="1:12" ht="30" customHeight="1" x14ac:dyDescent="0.3">
      <c r="A470" s="27" t="s">
        <v>2025</v>
      </c>
      <c r="B470" s="47" t="s">
        <v>1996</v>
      </c>
      <c r="C470" s="47"/>
      <c r="D470" s="47" t="s">
        <v>128</v>
      </c>
      <c r="E470" s="46">
        <v>1997</v>
      </c>
      <c r="F470" s="46">
        <v>1</v>
      </c>
      <c r="G470" s="3"/>
      <c r="H470" s="4">
        <v>325</v>
      </c>
      <c r="I470" s="4">
        <f>H470*Bordeaux!$L$7</f>
        <v>393.25</v>
      </c>
      <c r="J470" s="18" t="s">
        <v>10</v>
      </c>
      <c r="K470" s="20"/>
      <c r="L470" s="18"/>
    </row>
    <row r="471" spans="1:12" ht="30" customHeight="1" x14ac:dyDescent="0.3">
      <c r="A471" s="58" t="s">
        <v>1850</v>
      </c>
      <c r="B471" s="3" t="s">
        <v>1837</v>
      </c>
      <c r="C471" s="3"/>
      <c r="D471" s="3" t="s">
        <v>128</v>
      </c>
      <c r="E471" s="70">
        <v>1985</v>
      </c>
      <c r="F471" s="3">
        <v>1</v>
      </c>
      <c r="G471" s="3"/>
      <c r="H471" s="4">
        <v>645</v>
      </c>
      <c r="I471" s="4">
        <f>H471*$L$6</f>
        <v>780.44999999999993</v>
      </c>
      <c r="J471" s="18" t="s">
        <v>10</v>
      </c>
      <c r="K471" s="20"/>
      <c r="L471" s="18"/>
    </row>
    <row r="472" spans="1:12" ht="30" customHeight="1" x14ac:dyDescent="0.3">
      <c r="A472" s="27" t="s">
        <v>1949</v>
      </c>
      <c r="B472" s="47" t="s">
        <v>1629</v>
      </c>
      <c r="D472" s="47" t="s">
        <v>128</v>
      </c>
      <c r="E472" s="46">
        <v>1993</v>
      </c>
      <c r="F472" s="46">
        <v>1</v>
      </c>
      <c r="G472" s="3"/>
      <c r="H472" s="4">
        <v>15</v>
      </c>
      <c r="I472" s="4">
        <f>H472*Bordeaux!$L$7</f>
        <v>18.149999999999999</v>
      </c>
      <c r="J472" s="18"/>
      <c r="K472" s="20"/>
      <c r="L472" s="18"/>
    </row>
    <row r="473" spans="1:12" ht="30" customHeight="1" x14ac:dyDescent="0.3">
      <c r="A473" s="59" t="s">
        <v>1005</v>
      </c>
      <c r="B473" s="47" t="s">
        <v>233</v>
      </c>
      <c r="C473" s="47"/>
      <c r="D473" s="3" t="s">
        <v>128</v>
      </c>
      <c r="E473" s="50">
        <v>1985</v>
      </c>
      <c r="F473" s="46">
        <v>1</v>
      </c>
      <c r="G473" s="3"/>
      <c r="H473" s="4">
        <v>20</v>
      </c>
      <c r="I473" s="4">
        <f>H473*$L$6</f>
        <v>24.2</v>
      </c>
      <c r="J473" s="18"/>
      <c r="K473" s="20"/>
      <c r="L473" s="18"/>
    </row>
    <row r="474" spans="1:12" ht="30" customHeight="1" x14ac:dyDescent="0.3">
      <c r="A474" s="58" t="s">
        <v>400</v>
      </c>
      <c r="B474" s="3" t="s">
        <v>393</v>
      </c>
      <c r="C474" s="3" t="s">
        <v>340</v>
      </c>
      <c r="D474" s="3" t="s">
        <v>128</v>
      </c>
      <c r="E474" s="70">
        <v>2019</v>
      </c>
      <c r="F474" s="3">
        <v>1</v>
      </c>
      <c r="G474" s="3"/>
      <c r="H474" s="4">
        <v>24.79</v>
      </c>
      <c r="I474" s="4">
        <f>H474*$L$6</f>
        <v>29.995899999999999</v>
      </c>
      <c r="J474" s="18"/>
      <c r="K474" s="20"/>
      <c r="L474" s="18"/>
    </row>
    <row r="475" spans="1:12" ht="30" customHeight="1" x14ac:dyDescent="0.3">
      <c r="A475" s="58" t="s">
        <v>1496</v>
      </c>
      <c r="B475" s="3" t="s">
        <v>1165</v>
      </c>
      <c r="C475" s="3" t="s">
        <v>340</v>
      </c>
      <c r="D475" s="3" t="s">
        <v>128</v>
      </c>
      <c r="E475" s="70">
        <v>2023</v>
      </c>
      <c r="F475" s="3">
        <v>6</v>
      </c>
      <c r="G475" s="3"/>
      <c r="H475" s="4">
        <v>26.45</v>
      </c>
      <c r="I475" s="4">
        <f>H475*$L$6</f>
        <v>32.0045</v>
      </c>
      <c r="J475" s="18"/>
      <c r="K475" s="20"/>
      <c r="L475" s="18"/>
    </row>
    <row r="476" spans="1:12" ht="30" customHeight="1" x14ac:dyDescent="0.3">
      <c r="A476" s="58" t="s">
        <v>1496</v>
      </c>
      <c r="B476" s="3" t="s">
        <v>1165</v>
      </c>
      <c r="C476" s="3" t="s">
        <v>340</v>
      </c>
      <c r="D476" s="3" t="s">
        <v>128</v>
      </c>
      <c r="E476" s="70">
        <v>2024</v>
      </c>
      <c r="F476" s="3">
        <v>6</v>
      </c>
      <c r="G476" s="3"/>
      <c r="H476" s="4">
        <v>28.1</v>
      </c>
      <c r="I476" s="4">
        <f>H476*$L$6</f>
        <v>34.000999999999998</v>
      </c>
      <c r="J476" s="18" t="s">
        <v>10</v>
      </c>
      <c r="K476" s="20"/>
      <c r="L476" s="18"/>
    </row>
    <row r="477" spans="1:12" ht="30" customHeight="1" x14ac:dyDescent="0.3">
      <c r="A477" s="27" t="s">
        <v>1691</v>
      </c>
      <c r="B477" s="47" t="s">
        <v>1619</v>
      </c>
      <c r="D477" s="47" t="s">
        <v>128</v>
      </c>
      <c r="E477" s="46">
        <v>1999</v>
      </c>
      <c r="F477" s="46">
        <v>1</v>
      </c>
      <c r="G477" s="3"/>
      <c r="H477" s="4">
        <v>15</v>
      </c>
      <c r="I477" s="4">
        <f>H477*Bordeaux!$L$7</f>
        <v>18.149999999999999</v>
      </c>
      <c r="J477" s="18"/>
      <c r="K477" s="20"/>
      <c r="L477" s="18"/>
    </row>
    <row r="478" spans="1:12" ht="30" customHeight="1" x14ac:dyDescent="0.3">
      <c r="A478" s="27" t="s">
        <v>1947</v>
      </c>
      <c r="B478" s="47" t="s">
        <v>1470</v>
      </c>
      <c r="C478" s="47"/>
      <c r="D478" s="47" t="s">
        <v>128</v>
      </c>
      <c r="E478" s="46">
        <v>1973</v>
      </c>
      <c r="F478" s="46">
        <v>3</v>
      </c>
      <c r="G478" s="3"/>
      <c r="H478" s="4">
        <v>25</v>
      </c>
      <c r="I478" s="4">
        <f t="shared" ref="I478:I488" si="21">H478*$L$6</f>
        <v>30.25</v>
      </c>
      <c r="J478" s="18"/>
      <c r="K478" s="20"/>
      <c r="L478" s="18"/>
    </row>
    <row r="479" spans="1:12" ht="30" customHeight="1" x14ac:dyDescent="0.3">
      <c r="A479" s="27" t="s">
        <v>1948</v>
      </c>
      <c r="B479" s="47" t="s">
        <v>1470</v>
      </c>
      <c r="C479" s="47"/>
      <c r="D479" s="47" t="s">
        <v>128</v>
      </c>
      <c r="E479" s="46">
        <v>1973</v>
      </c>
      <c r="F479" s="46">
        <v>3</v>
      </c>
      <c r="G479" s="3"/>
      <c r="H479" s="4">
        <v>20</v>
      </c>
      <c r="I479" s="4">
        <f t="shared" si="21"/>
        <v>24.2</v>
      </c>
      <c r="J479" s="18"/>
      <c r="K479" s="20"/>
      <c r="L479" s="18"/>
    </row>
    <row r="480" spans="1:12" ht="30" customHeight="1" x14ac:dyDescent="0.3">
      <c r="A480" s="58" t="s">
        <v>1529</v>
      </c>
      <c r="B480" s="3" t="s">
        <v>78</v>
      </c>
      <c r="C480" s="3" t="s">
        <v>340</v>
      </c>
      <c r="D480" s="3" t="s">
        <v>128</v>
      </c>
      <c r="E480" s="70">
        <v>2022</v>
      </c>
      <c r="F480" s="3">
        <v>12</v>
      </c>
      <c r="G480" s="3"/>
      <c r="H480" s="4">
        <v>19.010000000000002</v>
      </c>
      <c r="I480" s="4">
        <f t="shared" si="21"/>
        <v>23.002100000000002</v>
      </c>
      <c r="J480" s="18" t="s">
        <v>10</v>
      </c>
      <c r="K480" s="20"/>
      <c r="L480" s="18"/>
    </row>
    <row r="481" spans="1:13" ht="30" customHeight="1" x14ac:dyDescent="0.3">
      <c r="A481" s="59" t="s">
        <v>1238</v>
      </c>
      <c r="B481" s="47" t="s">
        <v>118</v>
      </c>
      <c r="C481" s="47" t="s">
        <v>340</v>
      </c>
      <c r="D481" s="3" t="s">
        <v>128</v>
      </c>
      <c r="E481" s="50">
        <v>2022</v>
      </c>
      <c r="F481" s="46">
        <v>6</v>
      </c>
      <c r="G481" s="3"/>
      <c r="H481" s="4">
        <v>40.909999999999997</v>
      </c>
      <c r="I481" s="4">
        <f t="shared" si="21"/>
        <v>49.501099999999994</v>
      </c>
      <c r="J481" s="18"/>
      <c r="K481" s="20"/>
      <c r="L481" s="18"/>
    </row>
    <row r="482" spans="1:13" ht="30" customHeight="1" x14ac:dyDescent="0.3">
      <c r="A482" s="58" t="s">
        <v>1238</v>
      </c>
      <c r="B482" s="3" t="s">
        <v>118</v>
      </c>
      <c r="C482" s="3" t="s">
        <v>340</v>
      </c>
      <c r="D482" s="3" t="s">
        <v>128</v>
      </c>
      <c r="E482" s="70">
        <v>2023</v>
      </c>
      <c r="F482" s="3">
        <v>12</v>
      </c>
      <c r="G482" s="3"/>
      <c r="H482" s="4">
        <v>40.909999999999997</v>
      </c>
      <c r="I482" s="4">
        <f t="shared" si="21"/>
        <v>49.501099999999994</v>
      </c>
      <c r="J482" s="18"/>
      <c r="K482" s="20"/>
      <c r="L482" s="18"/>
    </row>
    <row r="483" spans="1:13" ht="30" customHeight="1" x14ac:dyDescent="0.3">
      <c r="A483" s="58" t="s">
        <v>700</v>
      </c>
      <c r="B483" s="3" t="s">
        <v>699</v>
      </c>
      <c r="C483" s="3"/>
      <c r="D483" s="3" t="s">
        <v>128</v>
      </c>
      <c r="E483" s="70">
        <v>2020</v>
      </c>
      <c r="F483" s="3">
        <v>10</v>
      </c>
      <c r="G483" s="3"/>
      <c r="H483" s="4">
        <v>27</v>
      </c>
      <c r="I483" s="4">
        <f t="shared" si="21"/>
        <v>32.67</v>
      </c>
      <c r="J483" s="18"/>
      <c r="K483" s="20"/>
      <c r="L483" s="18"/>
    </row>
    <row r="484" spans="1:13" ht="30" customHeight="1" x14ac:dyDescent="0.3">
      <c r="A484" s="58" t="s">
        <v>444</v>
      </c>
      <c r="B484" s="3" t="s">
        <v>428</v>
      </c>
      <c r="C484" s="3"/>
      <c r="D484" s="3" t="s">
        <v>128</v>
      </c>
      <c r="E484" s="70">
        <v>2022</v>
      </c>
      <c r="F484" s="3">
        <v>6</v>
      </c>
      <c r="G484" s="3"/>
      <c r="H484" s="4">
        <v>28.93</v>
      </c>
      <c r="I484" s="4">
        <f t="shared" si="21"/>
        <v>35.005299999999998</v>
      </c>
      <c r="J484" s="18"/>
      <c r="K484" s="20"/>
      <c r="L484" s="18"/>
    </row>
    <row r="485" spans="1:13" ht="30" customHeight="1" x14ac:dyDescent="0.3">
      <c r="A485" s="58" t="s">
        <v>1283</v>
      </c>
      <c r="B485" s="3" t="s">
        <v>78</v>
      </c>
      <c r="C485" s="3"/>
      <c r="D485" s="3" t="s">
        <v>128</v>
      </c>
      <c r="E485" s="70">
        <v>2022</v>
      </c>
      <c r="F485" s="3">
        <v>12</v>
      </c>
      <c r="G485" s="3"/>
      <c r="H485" s="4">
        <v>18.18</v>
      </c>
      <c r="I485" s="4">
        <f t="shared" si="21"/>
        <v>21.997799999999998</v>
      </c>
      <c r="J485" s="18" t="s">
        <v>10</v>
      </c>
      <c r="K485" s="20"/>
      <c r="L485" s="18"/>
    </row>
    <row r="486" spans="1:13" ht="30" customHeight="1" x14ac:dyDescent="0.3">
      <c r="A486" s="58" t="s">
        <v>1283</v>
      </c>
      <c r="B486" s="3" t="s">
        <v>399</v>
      </c>
      <c r="C486" s="3"/>
      <c r="D486" s="3" t="s">
        <v>128</v>
      </c>
      <c r="E486" s="70">
        <v>2023</v>
      </c>
      <c r="F486" s="3">
        <f>3-1</f>
        <v>2</v>
      </c>
      <c r="G486" s="3"/>
      <c r="H486" s="4">
        <v>55</v>
      </c>
      <c r="I486" s="4">
        <f t="shared" si="21"/>
        <v>66.55</v>
      </c>
      <c r="J486" s="18" t="s">
        <v>10</v>
      </c>
      <c r="K486" s="20"/>
      <c r="L486" s="18"/>
    </row>
    <row r="487" spans="1:13" ht="30" customHeight="1" x14ac:dyDescent="0.3">
      <c r="A487" s="58" t="s">
        <v>1323</v>
      </c>
      <c r="B487" s="3" t="s">
        <v>137</v>
      </c>
      <c r="C487" s="3" t="s">
        <v>340</v>
      </c>
      <c r="D487" s="3" t="s">
        <v>128</v>
      </c>
      <c r="E487" s="70">
        <v>2023</v>
      </c>
      <c r="F487" s="3">
        <v>12</v>
      </c>
      <c r="G487" s="3"/>
      <c r="H487" s="4">
        <v>27.27</v>
      </c>
      <c r="I487" s="4">
        <f t="shared" si="21"/>
        <v>32.996699999999997</v>
      </c>
      <c r="J487" s="18"/>
      <c r="K487" s="20"/>
      <c r="L487" s="18"/>
      <c r="M487" s="2"/>
    </row>
    <row r="488" spans="1:13" ht="30" customHeight="1" x14ac:dyDescent="0.3">
      <c r="A488" s="58" t="s">
        <v>1322</v>
      </c>
      <c r="B488" s="3" t="s">
        <v>137</v>
      </c>
      <c r="C488" s="3"/>
      <c r="D488" s="3" t="s">
        <v>128</v>
      </c>
      <c r="E488" s="70">
        <v>2023</v>
      </c>
      <c r="F488" s="3">
        <v>12</v>
      </c>
      <c r="G488" s="3"/>
      <c r="H488" s="4">
        <v>19.84</v>
      </c>
      <c r="I488" s="4">
        <f t="shared" si="21"/>
        <v>24.006399999999999</v>
      </c>
      <c r="J488" s="18"/>
      <c r="K488" s="20"/>
      <c r="L488" s="18"/>
      <c r="M488" s="2"/>
    </row>
    <row r="489" spans="1:13" ht="30" customHeight="1" x14ac:dyDescent="0.3">
      <c r="A489" s="59" t="s">
        <v>1934</v>
      </c>
      <c r="B489" s="47" t="s">
        <v>1931</v>
      </c>
      <c r="C489" s="47"/>
      <c r="D489" s="3" t="s">
        <v>128</v>
      </c>
      <c r="E489" s="46">
        <v>2005</v>
      </c>
      <c r="F489" s="46">
        <v>4</v>
      </c>
      <c r="G489" s="3"/>
      <c r="H489" s="4">
        <v>125</v>
      </c>
      <c r="I489" s="4">
        <f>H489*Rhone!$L$7</f>
        <v>151.25</v>
      </c>
      <c r="J489" s="18" t="s">
        <v>10</v>
      </c>
      <c r="K489" s="20"/>
      <c r="L489" s="18"/>
    </row>
    <row r="490" spans="1:13" ht="30" customHeight="1" x14ac:dyDescent="0.3">
      <c r="A490" s="58" t="s">
        <v>1791</v>
      </c>
      <c r="B490" s="3" t="s">
        <v>105</v>
      </c>
      <c r="C490" s="3"/>
      <c r="D490" s="3" t="s">
        <v>128</v>
      </c>
      <c r="E490" s="70">
        <v>2015</v>
      </c>
      <c r="F490" s="3">
        <v>1</v>
      </c>
      <c r="G490" s="3"/>
      <c r="H490" s="4">
        <v>175</v>
      </c>
      <c r="I490" s="4">
        <f>H490*$L$6</f>
        <v>211.75</v>
      </c>
      <c r="J490" s="3"/>
      <c r="K490" s="20"/>
      <c r="L490" s="18"/>
    </row>
    <row r="491" spans="1:13" ht="30" customHeight="1" x14ac:dyDescent="0.3">
      <c r="A491" s="58" t="s">
        <v>1791</v>
      </c>
      <c r="B491" s="3" t="s">
        <v>105</v>
      </c>
      <c r="C491" s="3"/>
      <c r="D491" s="3" t="s">
        <v>128</v>
      </c>
      <c r="E491" s="70">
        <v>2016</v>
      </c>
      <c r="F491" s="3">
        <v>3</v>
      </c>
      <c r="G491" s="3"/>
      <c r="H491" s="4">
        <v>175</v>
      </c>
      <c r="I491" s="4">
        <f>H491*$L$6</f>
        <v>211.75</v>
      </c>
      <c r="J491" s="3"/>
      <c r="K491" s="20"/>
      <c r="L491" s="18"/>
    </row>
    <row r="492" spans="1:13" ht="30" customHeight="1" x14ac:dyDescent="0.3">
      <c r="A492" s="58" t="s">
        <v>1791</v>
      </c>
      <c r="B492" s="3" t="s">
        <v>105</v>
      </c>
      <c r="C492" s="3"/>
      <c r="D492" s="3" t="s">
        <v>128</v>
      </c>
      <c r="E492" s="70">
        <v>2022</v>
      </c>
      <c r="F492" s="3">
        <v>3</v>
      </c>
      <c r="G492" s="3"/>
      <c r="H492" s="4">
        <v>185.95</v>
      </c>
      <c r="I492" s="4">
        <f>H492*$L$6</f>
        <v>224.99949999999998</v>
      </c>
      <c r="J492" s="18"/>
      <c r="K492" s="20"/>
      <c r="L492" s="18"/>
    </row>
    <row r="493" spans="1:13" ht="30" customHeight="1" x14ac:dyDescent="0.3">
      <c r="A493" s="58" t="s">
        <v>1791</v>
      </c>
      <c r="B493" s="3" t="s">
        <v>68</v>
      </c>
      <c r="C493" s="3"/>
      <c r="D493" s="3" t="s">
        <v>128</v>
      </c>
      <c r="E493" s="70">
        <v>2005</v>
      </c>
      <c r="F493" s="3">
        <v>1</v>
      </c>
      <c r="G493" s="3"/>
      <c r="H493" s="4">
        <v>375</v>
      </c>
      <c r="I493" s="4">
        <f>H493*$L$6</f>
        <v>453.75</v>
      </c>
      <c r="J493" s="18"/>
      <c r="K493" s="20"/>
      <c r="L493" s="18"/>
    </row>
    <row r="494" spans="1:13" ht="30" customHeight="1" x14ac:dyDescent="0.3">
      <c r="A494" s="27" t="s">
        <v>1646</v>
      </c>
      <c r="B494" s="47" t="s">
        <v>1620</v>
      </c>
      <c r="D494" s="47" t="s">
        <v>128</v>
      </c>
      <c r="E494" s="46">
        <v>1959</v>
      </c>
      <c r="F494" s="46">
        <v>2</v>
      </c>
      <c r="G494" s="3"/>
      <c r="H494" s="4">
        <v>15</v>
      </c>
      <c r="I494" s="4">
        <f>H494*Bordeaux!$L$7</f>
        <v>18.149999999999999</v>
      </c>
      <c r="J494" s="18"/>
      <c r="K494" s="20"/>
      <c r="L494" s="18"/>
    </row>
    <row r="495" spans="1:13" ht="30" customHeight="1" x14ac:dyDescent="0.3">
      <c r="A495" s="27" t="s">
        <v>1632</v>
      </c>
      <c r="B495" s="47" t="s">
        <v>1609</v>
      </c>
      <c r="C495" s="47"/>
      <c r="D495" s="47" t="s">
        <v>128</v>
      </c>
      <c r="E495" s="46">
        <v>1978</v>
      </c>
      <c r="F495" s="46">
        <v>1</v>
      </c>
      <c r="G495" s="3"/>
      <c r="H495" s="4">
        <v>20</v>
      </c>
      <c r="I495" s="4">
        <f>H495*Bordeaux!$L$7</f>
        <v>24.2</v>
      </c>
      <c r="J495" s="18"/>
      <c r="K495" s="20"/>
      <c r="L495" s="18"/>
    </row>
    <row r="496" spans="1:13" ht="30" customHeight="1" x14ac:dyDescent="0.3">
      <c r="A496" s="59" t="s">
        <v>621</v>
      </c>
      <c r="B496" s="46" t="s">
        <v>619</v>
      </c>
      <c r="C496" s="47"/>
      <c r="D496" s="47" t="s">
        <v>128</v>
      </c>
      <c r="E496" s="50">
        <v>2020</v>
      </c>
      <c r="F496" s="46">
        <v>1</v>
      </c>
      <c r="G496" s="3"/>
      <c r="H496" s="4">
        <v>40</v>
      </c>
      <c r="I496" s="4">
        <f>H496*$L$6</f>
        <v>48.4</v>
      </c>
      <c r="J496" s="18"/>
      <c r="K496" s="20"/>
      <c r="L496" s="18"/>
    </row>
    <row r="497" spans="1:12" ht="30" customHeight="1" x14ac:dyDescent="0.3">
      <c r="A497" s="19" t="s">
        <v>1774</v>
      </c>
      <c r="B497" s="3" t="s">
        <v>1747</v>
      </c>
      <c r="C497" s="3" t="s">
        <v>340</v>
      </c>
      <c r="D497" s="3" t="s">
        <v>128</v>
      </c>
      <c r="E497" s="3">
        <v>2022</v>
      </c>
      <c r="F497" s="3">
        <v>6</v>
      </c>
      <c r="G497" s="3"/>
      <c r="H497" s="4">
        <v>25</v>
      </c>
      <c r="I497" s="4">
        <f>H497*Rhone!$L$7</f>
        <v>30.25</v>
      </c>
      <c r="J497" s="18"/>
      <c r="K497" s="20"/>
      <c r="L497" s="18"/>
    </row>
    <row r="498" spans="1:12" ht="30" customHeight="1" x14ac:dyDescent="0.3">
      <c r="A498" s="58" t="s">
        <v>763</v>
      </c>
      <c r="B498" s="3" t="s">
        <v>125</v>
      </c>
      <c r="C498" s="3"/>
      <c r="D498" s="3" t="s">
        <v>128</v>
      </c>
      <c r="E498" s="70">
        <v>2012</v>
      </c>
      <c r="F498" s="3">
        <v>3</v>
      </c>
      <c r="G498" s="3"/>
      <c r="H498" s="4">
        <v>9.5</v>
      </c>
      <c r="I498" s="4">
        <f t="shared" ref="I498:I517" si="22">H498*$L$6</f>
        <v>11.494999999999999</v>
      </c>
      <c r="J498" s="3"/>
      <c r="K498" s="20"/>
      <c r="L498" s="18"/>
    </row>
    <row r="499" spans="1:12" ht="30" customHeight="1" x14ac:dyDescent="0.3">
      <c r="A499" s="58" t="s">
        <v>763</v>
      </c>
      <c r="B499" s="3" t="s">
        <v>125</v>
      </c>
      <c r="C499" s="3"/>
      <c r="D499" s="3" t="s">
        <v>128</v>
      </c>
      <c r="E499" s="70">
        <v>2014</v>
      </c>
      <c r="F499" s="3">
        <v>24</v>
      </c>
      <c r="G499" s="3"/>
      <c r="H499" s="4">
        <v>11.98</v>
      </c>
      <c r="I499" s="4">
        <f t="shared" si="22"/>
        <v>14.495800000000001</v>
      </c>
      <c r="J499" s="3"/>
      <c r="K499" s="20"/>
      <c r="L499" s="18"/>
    </row>
    <row r="500" spans="1:12" ht="30" customHeight="1" x14ac:dyDescent="0.3">
      <c r="A500" s="58" t="s">
        <v>763</v>
      </c>
      <c r="B500" s="3" t="s">
        <v>125</v>
      </c>
      <c r="C500" s="3"/>
      <c r="D500" s="3" t="s">
        <v>128</v>
      </c>
      <c r="E500" s="70">
        <v>2022</v>
      </c>
      <c r="F500" s="3">
        <v>12</v>
      </c>
      <c r="G500" s="3"/>
      <c r="H500" s="4">
        <v>14.05</v>
      </c>
      <c r="I500" s="4">
        <f t="shared" si="22"/>
        <v>17.000499999999999</v>
      </c>
      <c r="J500" s="3"/>
      <c r="K500" s="20"/>
      <c r="L500" s="18"/>
    </row>
    <row r="501" spans="1:12" ht="30" customHeight="1" x14ac:dyDescent="0.3">
      <c r="A501" s="59" t="s">
        <v>341</v>
      </c>
      <c r="B501" s="47" t="s">
        <v>125</v>
      </c>
      <c r="C501" s="47" t="s">
        <v>358</v>
      </c>
      <c r="D501" s="47" t="s">
        <v>128</v>
      </c>
      <c r="E501" s="50">
        <v>2022</v>
      </c>
      <c r="F501" s="46">
        <v>12</v>
      </c>
      <c r="G501" s="3"/>
      <c r="H501" s="4">
        <v>18.18</v>
      </c>
      <c r="I501" s="4">
        <f t="shared" si="22"/>
        <v>21.997799999999998</v>
      </c>
      <c r="J501" s="18"/>
      <c r="K501" s="20"/>
      <c r="L501" s="18"/>
    </row>
    <row r="502" spans="1:12" ht="30" customHeight="1" x14ac:dyDescent="0.3">
      <c r="A502" s="59" t="s">
        <v>534</v>
      </c>
      <c r="B502" s="47" t="s">
        <v>125</v>
      </c>
      <c r="C502" s="47" t="s">
        <v>358</v>
      </c>
      <c r="D502" s="47" t="s">
        <v>128</v>
      </c>
      <c r="E502" s="50">
        <v>2022</v>
      </c>
      <c r="F502" s="46">
        <v>12</v>
      </c>
      <c r="G502" s="3"/>
      <c r="H502" s="4">
        <v>14.05</v>
      </c>
      <c r="I502" s="4">
        <f t="shared" si="22"/>
        <v>17.000499999999999</v>
      </c>
      <c r="J502" s="18"/>
      <c r="K502" s="20"/>
      <c r="L502" s="18"/>
    </row>
    <row r="503" spans="1:12" ht="30" customHeight="1" x14ac:dyDescent="0.3">
      <c r="A503" s="59" t="s">
        <v>620</v>
      </c>
      <c r="B503" s="46" t="s">
        <v>619</v>
      </c>
      <c r="C503" s="47" t="s">
        <v>340</v>
      </c>
      <c r="D503" s="47" t="s">
        <v>128</v>
      </c>
      <c r="E503" s="50">
        <v>2019</v>
      </c>
      <c r="F503" s="46">
        <v>1</v>
      </c>
      <c r="G503" s="3"/>
      <c r="H503" s="4">
        <v>21</v>
      </c>
      <c r="I503" s="4">
        <f t="shared" si="22"/>
        <v>25.41</v>
      </c>
      <c r="J503" s="18"/>
      <c r="K503" s="20"/>
      <c r="L503" s="18"/>
    </row>
    <row r="504" spans="1:12" ht="30" customHeight="1" x14ac:dyDescent="0.3">
      <c r="A504" s="58" t="s">
        <v>377</v>
      </c>
      <c r="B504" s="47" t="s">
        <v>1452</v>
      </c>
      <c r="C504" s="47"/>
      <c r="D504" s="47" t="s">
        <v>128</v>
      </c>
      <c r="E504" s="46">
        <v>2023</v>
      </c>
      <c r="F504" s="46">
        <v>6</v>
      </c>
      <c r="G504" s="3"/>
      <c r="H504" s="4">
        <f>28/1.21</f>
        <v>23.140495867768596</v>
      </c>
      <c r="I504" s="4">
        <f t="shared" si="22"/>
        <v>28</v>
      </c>
      <c r="J504" s="18"/>
      <c r="K504" s="20"/>
      <c r="L504" s="18"/>
    </row>
    <row r="505" spans="1:12" ht="30" customHeight="1" x14ac:dyDescent="0.3">
      <c r="A505" s="58" t="s">
        <v>1454</v>
      </c>
      <c r="B505" s="3" t="s">
        <v>1452</v>
      </c>
      <c r="C505" s="3"/>
      <c r="D505" s="3" t="s">
        <v>128</v>
      </c>
      <c r="E505" s="70">
        <v>2023</v>
      </c>
      <c r="F505" s="3">
        <v>6</v>
      </c>
      <c r="G505" s="3"/>
      <c r="H505" s="4">
        <v>24.79</v>
      </c>
      <c r="I505" s="4">
        <f t="shared" si="22"/>
        <v>29.995899999999999</v>
      </c>
      <c r="J505" s="18"/>
      <c r="K505" s="20"/>
      <c r="L505" s="18"/>
    </row>
    <row r="506" spans="1:12" ht="30" customHeight="1" x14ac:dyDescent="0.3">
      <c r="A506" s="27" t="s">
        <v>1453</v>
      </c>
      <c r="B506" s="47" t="s">
        <v>1349</v>
      </c>
      <c r="C506" s="47"/>
      <c r="D506" s="47" t="s">
        <v>128</v>
      </c>
      <c r="E506" s="46">
        <v>1989</v>
      </c>
      <c r="F506" s="46">
        <v>2</v>
      </c>
      <c r="G506" s="3"/>
      <c r="H506" s="4">
        <v>30</v>
      </c>
      <c r="I506" s="4">
        <f t="shared" si="22"/>
        <v>36.299999999999997</v>
      </c>
      <c r="J506" s="18"/>
      <c r="K506" s="20"/>
      <c r="L506" s="18"/>
    </row>
    <row r="507" spans="1:12" ht="30" customHeight="1" x14ac:dyDescent="0.3">
      <c r="A507" s="58" t="s">
        <v>687</v>
      </c>
      <c r="B507" s="3" t="s">
        <v>375</v>
      </c>
      <c r="C507" s="3" t="s">
        <v>340</v>
      </c>
      <c r="D507" s="3" t="s">
        <v>128</v>
      </c>
      <c r="E507" s="70">
        <v>2020</v>
      </c>
      <c r="F507" s="3">
        <v>12</v>
      </c>
      <c r="G507" s="3"/>
      <c r="H507" s="4">
        <v>30</v>
      </c>
      <c r="I507" s="4">
        <f t="shared" si="22"/>
        <v>36.299999999999997</v>
      </c>
      <c r="J507" s="18"/>
      <c r="K507" s="20"/>
      <c r="L507" s="18"/>
    </row>
    <row r="508" spans="1:12" ht="30" customHeight="1" x14ac:dyDescent="0.3">
      <c r="A508" s="58" t="s">
        <v>376</v>
      </c>
      <c r="B508" s="3" t="s">
        <v>375</v>
      </c>
      <c r="C508" s="3"/>
      <c r="D508" s="3" t="s">
        <v>128</v>
      </c>
      <c r="E508" s="70">
        <v>2018</v>
      </c>
      <c r="F508" s="3">
        <v>12</v>
      </c>
      <c r="G508" s="3"/>
      <c r="H508" s="4">
        <v>24.79</v>
      </c>
      <c r="I508" s="4">
        <f t="shared" si="22"/>
        <v>29.995899999999999</v>
      </c>
      <c r="J508" s="18"/>
      <c r="K508" s="20"/>
      <c r="L508" s="18"/>
    </row>
    <row r="509" spans="1:12" ht="30" customHeight="1" x14ac:dyDescent="0.3">
      <c r="A509" s="58" t="s">
        <v>376</v>
      </c>
      <c r="B509" s="3" t="s">
        <v>375</v>
      </c>
      <c r="C509" s="3"/>
      <c r="D509" s="3" t="s">
        <v>128</v>
      </c>
      <c r="E509" s="70">
        <v>2020</v>
      </c>
      <c r="F509" s="3">
        <v>12</v>
      </c>
      <c r="G509" s="3"/>
      <c r="H509" s="4">
        <v>24.79</v>
      </c>
      <c r="I509" s="4">
        <f t="shared" si="22"/>
        <v>29.995899999999999</v>
      </c>
      <c r="J509" s="18"/>
      <c r="K509" s="20"/>
      <c r="L509" s="18"/>
    </row>
    <row r="510" spans="1:12" ht="30" customHeight="1" x14ac:dyDescent="0.3">
      <c r="A510" s="58" t="s">
        <v>688</v>
      </c>
      <c r="B510" s="3" t="s">
        <v>375</v>
      </c>
      <c r="C510" s="3"/>
      <c r="D510" s="3" t="s">
        <v>128</v>
      </c>
      <c r="E510" s="70">
        <v>2019</v>
      </c>
      <c r="F510" s="3">
        <v>12</v>
      </c>
      <c r="G510" s="3"/>
      <c r="H510" s="4">
        <v>24.79</v>
      </c>
      <c r="I510" s="4">
        <f t="shared" si="22"/>
        <v>29.995899999999999</v>
      </c>
      <c r="J510" s="18"/>
      <c r="K510" s="20"/>
      <c r="L510" s="18"/>
    </row>
    <row r="511" spans="1:12" ht="30" customHeight="1" x14ac:dyDescent="0.3">
      <c r="A511" s="58" t="s">
        <v>573</v>
      </c>
      <c r="B511" s="3" t="s">
        <v>571</v>
      </c>
      <c r="C511" s="3"/>
      <c r="D511" s="3" t="s">
        <v>128</v>
      </c>
      <c r="E511" s="70">
        <v>2017</v>
      </c>
      <c r="F511" s="3">
        <v>10</v>
      </c>
      <c r="G511" s="3"/>
      <c r="H511" s="4">
        <v>27.27</v>
      </c>
      <c r="I511" s="4">
        <f t="shared" si="22"/>
        <v>32.996699999999997</v>
      </c>
      <c r="J511" s="18"/>
      <c r="K511" s="20"/>
      <c r="L511" s="18"/>
    </row>
    <row r="512" spans="1:12" ht="30" customHeight="1" x14ac:dyDescent="0.3">
      <c r="A512" s="58" t="s">
        <v>1915</v>
      </c>
      <c r="B512" s="3" t="s">
        <v>1913</v>
      </c>
      <c r="C512" s="3"/>
      <c r="D512" s="3" t="s">
        <v>128</v>
      </c>
      <c r="E512" s="70">
        <v>2024</v>
      </c>
      <c r="F512" s="3">
        <v>6</v>
      </c>
      <c r="G512" s="3"/>
      <c r="H512" s="4">
        <v>23.97</v>
      </c>
      <c r="I512" s="4">
        <f t="shared" si="22"/>
        <v>29.003699999999998</v>
      </c>
      <c r="J512" s="18" t="s">
        <v>10</v>
      </c>
      <c r="K512" s="20"/>
      <c r="L512" s="18"/>
    </row>
    <row r="513" spans="1:12" ht="30" customHeight="1" x14ac:dyDescent="0.3">
      <c r="A513" s="58" t="s">
        <v>154</v>
      </c>
      <c r="B513" s="3" t="s">
        <v>131</v>
      </c>
      <c r="C513" s="3"/>
      <c r="D513" s="3" t="s">
        <v>128</v>
      </c>
      <c r="E513" s="70">
        <v>2017</v>
      </c>
      <c r="F513" s="3">
        <v>10</v>
      </c>
      <c r="G513" s="3"/>
      <c r="H513" s="4">
        <v>28.1</v>
      </c>
      <c r="I513" s="4">
        <f t="shared" si="22"/>
        <v>34.000999999999998</v>
      </c>
      <c r="J513" s="18"/>
      <c r="K513" s="20"/>
      <c r="L513" s="18"/>
    </row>
    <row r="514" spans="1:12" ht="30" customHeight="1" x14ac:dyDescent="0.3">
      <c r="A514" s="58" t="s">
        <v>154</v>
      </c>
      <c r="B514" s="3" t="s">
        <v>131</v>
      </c>
      <c r="C514" s="3"/>
      <c r="D514" s="3" t="s">
        <v>128</v>
      </c>
      <c r="E514" s="70">
        <v>2018</v>
      </c>
      <c r="F514" s="3">
        <v>12</v>
      </c>
      <c r="G514" s="3"/>
      <c r="H514" s="4">
        <v>30</v>
      </c>
      <c r="I514" s="4">
        <f t="shared" si="22"/>
        <v>36.299999999999997</v>
      </c>
      <c r="J514" s="18"/>
      <c r="K514" s="20"/>
      <c r="L514" s="18"/>
    </row>
    <row r="515" spans="1:12" ht="30" customHeight="1" x14ac:dyDescent="0.3">
      <c r="A515" s="58" t="s">
        <v>154</v>
      </c>
      <c r="B515" s="3" t="s">
        <v>131</v>
      </c>
      <c r="C515" s="3"/>
      <c r="D515" s="3" t="s">
        <v>128</v>
      </c>
      <c r="E515" s="70">
        <v>2019</v>
      </c>
      <c r="F515" s="3">
        <v>12</v>
      </c>
      <c r="G515" s="3"/>
      <c r="H515" s="4">
        <v>31</v>
      </c>
      <c r="I515" s="4">
        <f t="shared" si="22"/>
        <v>37.51</v>
      </c>
      <c r="J515" s="18"/>
      <c r="K515" s="20"/>
      <c r="L515" s="18"/>
    </row>
    <row r="516" spans="1:12" ht="30" customHeight="1" x14ac:dyDescent="0.3">
      <c r="A516" s="58" t="s">
        <v>154</v>
      </c>
      <c r="B516" s="3" t="s">
        <v>131</v>
      </c>
      <c r="C516" s="3"/>
      <c r="D516" s="3" t="s">
        <v>128</v>
      </c>
      <c r="E516" s="70">
        <v>2020</v>
      </c>
      <c r="F516" s="3">
        <v>12</v>
      </c>
      <c r="G516" s="3"/>
      <c r="H516" s="4">
        <v>32.65</v>
      </c>
      <c r="I516" s="4">
        <f t="shared" si="22"/>
        <v>39.506499999999996</v>
      </c>
      <c r="J516" s="18"/>
      <c r="K516" s="20"/>
      <c r="L516" s="18"/>
    </row>
    <row r="517" spans="1:12" ht="30" customHeight="1" x14ac:dyDescent="0.3">
      <c r="A517" s="59" t="s">
        <v>154</v>
      </c>
      <c r="B517" s="47" t="s">
        <v>614</v>
      </c>
      <c r="C517" s="47"/>
      <c r="D517" s="3" t="s">
        <v>128</v>
      </c>
      <c r="E517" s="50">
        <v>2022</v>
      </c>
      <c r="F517" s="46">
        <v>1</v>
      </c>
      <c r="G517" s="3"/>
      <c r="H517" s="4">
        <v>55</v>
      </c>
      <c r="I517" s="4">
        <f t="shared" si="22"/>
        <v>66.55</v>
      </c>
      <c r="J517" s="18"/>
      <c r="K517" s="20"/>
      <c r="L517" s="18"/>
    </row>
    <row r="518" spans="1:12" ht="30" customHeight="1" x14ac:dyDescent="0.3">
      <c r="A518" s="19" t="s">
        <v>1773</v>
      </c>
      <c r="B518" s="3" t="s">
        <v>1750</v>
      </c>
      <c r="C518" s="3"/>
      <c r="D518" s="3" t="s">
        <v>128</v>
      </c>
      <c r="E518" s="3">
        <v>2020</v>
      </c>
      <c r="F518" s="3">
        <v>5</v>
      </c>
      <c r="G518" s="3"/>
      <c r="H518" s="4">
        <v>49</v>
      </c>
      <c r="I518" s="4">
        <f>H518*Rhone!$L$7</f>
        <v>59.29</v>
      </c>
      <c r="J518" s="18"/>
      <c r="K518" s="20"/>
      <c r="L518" s="18"/>
    </row>
    <row r="519" spans="1:12" ht="30" customHeight="1" x14ac:dyDescent="0.3">
      <c r="A519" s="27" t="s">
        <v>2018</v>
      </c>
      <c r="B519" s="47" t="s">
        <v>1981</v>
      </c>
      <c r="C519" s="47"/>
      <c r="D519" s="47" t="s">
        <v>128</v>
      </c>
      <c r="E519" s="46">
        <v>2020</v>
      </c>
      <c r="F519" s="46">
        <v>1</v>
      </c>
      <c r="G519" s="3"/>
      <c r="H519" s="4">
        <v>35</v>
      </c>
      <c r="I519" s="4">
        <f>H519*Bordeaux!$L$7</f>
        <v>42.35</v>
      </c>
      <c r="J519" s="18" t="s">
        <v>10</v>
      </c>
      <c r="K519" s="20"/>
      <c r="L519" s="18"/>
    </row>
    <row r="520" spans="1:12" ht="30" customHeight="1" x14ac:dyDescent="0.3">
      <c r="A520" s="58" t="s">
        <v>155</v>
      </c>
      <c r="B520" s="3" t="s">
        <v>131</v>
      </c>
      <c r="C520" s="3"/>
      <c r="D520" s="3" t="s">
        <v>128</v>
      </c>
      <c r="E520" s="70">
        <v>2015</v>
      </c>
      <c r="F520" s="3">
        <v>3</v>
      </c>
      <c r="G520" s="3"/>
      <c r="H520" s="4">
        <v>35</v>
      </c>
      <c r="I520" s="4">
        <f t="shared" ref="I520:I527" si="23">H520*$L$6</f>
        <v>42.35</v>
      </c>
      <c r="J520" s="18"/>
      <c r="K520" s="20"/>
      <c r="L520" s="18"/>
    </row>
    <row r="521" spans="1:12" ht="30" customHeight="1" x14ac:dyDescent="0.3">
      <c r="A521" s="58" t="s">
        <v>155</v>
      </c>
      <c r="B521" s="3" t="s">
        <v>131</v>
      </c>
      <c r="C521" s="3"/>
      <c r="D521" s="3" t="s">
        <v>128</v>
      </c>
      <c r="E521" s="70">
        <v>2016</v>
      </c>
      <c r="F521" s="3">
        <v>3</v>
      </c>
      <c r="G521" s="3"/>
      <c r="H521" s="4">
        <v>35</v>
      </c>
      <c r="I521" s="4">
        <f t="shared" si="23"/>
        <v>42.35</v>
      </c>
      <c r="J521" s="18"/>
      <c r="K521" s="20"/>
      <c r="L521" s="18"/>
    </row>
    <row r="522" spans="1:12" ht="30" customHeight="1" x14ac:dyDescent="0.3">
      <c r="A522" s="58" t="s">
        <v>155</v>
      </c>
      <c r="B522" s="3" t="s">
        <v>131</v>
      </c>
      <c r="C522" s="3"/>
      <c r="D522" s="3" t="s">
        <v>128</v>
      </c>
      <c r="E522" s="70">
        <v>2017</v>
      </c>
      <c r="F522" s="3">
        <v>6</v>
      </c>
      <c r="G522" s="3"/>
      <c r="H522" s="4">
        <v>28.1</v>
      </c>
      <c r="I522" s="4">
        <f t="shared" si="23"/>
        <v>34.000999999999998</v>
      </c>
      <c r="J522" s="18"/>
      <c r="K522" s="20"/>
      <c r="L522" s="18"/>
    </row>
    <row r="523" spans="1:12" ht="30" customHeight="1" x14ac:dyDescent="0.3">
      <c r="A523" s="58" t="s">
        <v>155</v>
      </c>
      <c r="B523" s="3" t="s">
        <v>131</v>
      </c>
      <c r="C523" s="3"/>
      <c r="D523" s="3" t="s">
        <v>128</v>
      </c>
      <c r="E523" s="70">
        <v>2019</v>
      </c>
      <c r="F523" s="3">
        <v>12</v>
      </c>
      <c r="G523" s="3"/>
      <c r="H523" s="4">
        <v>31</v>
      </c>
      <c r="I523" s="4">
        <f t="shared" si="23"/>
        <v>37.51</v>
      </c>
      <c r="J523" s="18"/>
      <c r="K523" s="20"/>
      <c r="L523" s="18"/>
    </row>
    <row r="524" spans="1:12" ht="30" customHeight="1" x14ac:dyDescent="0.3">
      <c r="A524" s="58" t="s">
        <v>155</v>
      </c>
      <c r="B524" s="3" t="s">
        <v>131</v>
      </c>
      <c r="C524" s="3"/>
      <c r="D524" s="3" t="s">
        <v>128</v>
      </c>
      <c r="E524" s="70">
        <v>2020</v>
      </c>
      <c r="F524" s="3">
        <v>12</v>
      </c>
      <c r="G524" s="3"/>
      <c r="H524" s="4">
        <v>32.65</v>
      </c>
      <c r="I524" s="4">
        <f t="shared" si="23"/>
        <v>39.506499999999996</v>
      </c>
      <c r="J524" s="18"/>
      <c r="K524" s="20"/>
      <c r="L524" s="18"/>
    </row>
    <row r="525" spans="1:12" ht="30" customHeight="1" x14ac:dyDescent="0.3">
      <c r="A525" s="58" t="s">
        <v>1916</v>
      </c>
      <c r="B525" s="3" t="s">
        <v>1913</v>
      </c>
      <c r="C525" s="3" t="s">
        <v>340</v>
      </c>
      <c r="D525" s="3" t="s">
        <v>128</v>
      </c>
      <c r="E525" s="70">
        <v>2024</v>
      </c>
      <c r="F525" s="3">
        <v>12</v>
      </c>
      <c r="G525" s="3"/>
      <c r="H525" s="4">
        <v>23.14</v>
      </c>
      <c r="I525" s="4">
        <f t="shared" si="23"/>
        <v>27.999400000000001</v>
      </c>
      <c r="J525" s="18" t="s">
        <v>10</v>
      </c>
      <c r="K525" s="20"/>
      <c r="L525" s="18"/>
    </row>
    <row r="526" spans="1:12" ht="30" customHeight="1" x14ac:dyDescent="0.3">
      <c r="A526" s="58" t="s">
        <v>1917</v>
      </c>
      <c r="B526" s="3" t="s">
        <v>1913</v>
      </c>
      <c r="C526" s="3" t="s">
        <v>1379</v>
      </c>
      <c r="D526" s="3" t="s">
        <v>128</v>
      </c>
      <c r="E526" s="70">
        <v>2025</v>
      </c>
      <c r="F526" s="3">
        <v>6</v>
      </c>
      <c r="G526" s="3"/>
      <c r="H526" s="4">
        <v>15.7</v>
      </c>
      <c r="I526" s="4">
        <f t="shared" si="23"/>
        <v>18.997</v>
      </c>
      <c r="J526" s="18" t="s">
        <v>10</v>
      </c>
      <c r="K526" s="20"/>
      <c r="L526" s="18"/>
    </row>
    <row r="527" spans="1:12" ht="30" customHeight="1" x14ac:dyDescent="0.3">
      <c r="A527" s="58" t="s">
        <v>159</v>
      </c>
      <c r="B527" s="3" t="s">
        <v>131</v>
      </c>
      <c r="C527" s="3"/>
      <c r="D527" s="3" t="s">
        <v>128</v>
      </c>
      <c r="E527" s="70">
        <v>2020</v>
      </c>
      <c r="F527" s="3">
        <v>12</v>
      </c>
      <c r="G527" s="3"/>
      <c r="H527" s="4">
        <v>25.95</v>
      </c>
      <c r="I527" s="4">
        <f t="shared" si="23"/>
        <v>31.3995</v>
      </c>
      <c r="J527" s="18"/>
      <c r="K527" s="20"/>
      <c r="L527" s="18"/>
    </row>
    <row r="528" spans="1:12" ht="30" customHeight="1" x14ac:dyDescent="0.3">
      <c r="A528" s="19" t="s">
        <v>1772</v>
      </c>
      <c r="B528" s="3" t="s">
        <v>1533</v>
      </c>
      <c r="C528" s="3"/>
      <c r="D528" s="3" t="s">
        <v>128</v>
      </c>
      <c r="E528" s="3">
        <v>1996</v>
      </c>
      <c r="F528" s="3">
        <v>1</v>
      </c>
      <c r="G528" s="3">
        <v>1.5</v>
      </c>
      <c r="H528" s="4">
        <v>350</v>
      </c>
      <c r="I528" s="4">
        <f>H528*Rhone!$L$7</f>
        <v>423.5</v>
      </c>
      <c r="J528" s="18"/>
      <c r="K528" s="20"/>
      <c r="L528" s="18"/>
    </row>
    <row r="529" spans="1:12" ht="30" customHeight="1" x14ac:dyDescent="0.3">
      <c r="A529" s="58" t="s">
        <v>1567</v>
      </c>
      <c r="B529" s="3" t="s">
        <v>1372</v>
      </c>
      <c r="C529" s="3"/>
      <c r="D529" s="3" t="s">
        <v>128</v>
      </c>
      <c r="E529" s="70">
        <v>2022</v>
      </c>
      <c r="F529" s="3">
        <v>1</v>
      </c>
      <c r="G529" s="3"/>
      <c r="H529" s="4">
        <v>265</v>
      </c>
      <c r="I529" s="4">
        <f>H529*$L$6</f>
        <v>320.64999999999998</v>
      </c>
      <c r="J529" s="18"/>
      <c r="K529" s="20"/>
      <c r="L529" s="18"/>
    </row>
    <row r="530" spans="1:12" ht="30" customHeight="1" x14ac:dyDescent="0.3">
      <c r="A530" s="27" t="s">
        <v>1630</v>
      </c>
      <c r="B530" s="47" t="s">
        <v>1607</v>
      </c>
      <c r="C530" s="47"/>
      <c r="D530" s="47" t="s">
        <v>128</v>
      </c>
      <c r="E530" s="46">
        <v>2000</v>
      </c>
      <c r="F530" s="46">
        <v>1</v>
      </c>
      <c r="G530" s="3"/>
      <c r="H530" s="4">
        <v>15</v>
      </c>
      <c r="I530" s="4">
        <f>H530*Bordeaux!$L$7</f>
        <v>18.149999999999999</v>
      </c>
      <c r="J530" s="18"/>
      <c r="K530" s="20"/>
      <c r="L530" s="18"/>
    </row>
    <row r="531" spans="1:12" ht="30" customHeight="1" x14ac:dyDescent="0.3">
      <c r="A531" s="27" t="s">
        <v>1631</v>
      </c>
      <c r="B531" s="47" t="s">
        <v>1607</v>
      </c>
      <c r="C531" s="47"/>
      <c r="D531" s="47" t="s">
        <v>128</v>
      </c>
      <c r="E531" s="46">
        <v>2001</v>
      </c>
      <c r="F531" s="46">
        <v>2</v>
      </c>
      <c r="G531" s="3"/>
      <c r="H531" s="4">
        <v>15</v>
      </c>
      <c r="I531" s="4">
        <f>H531*Bordeaux!$L$7</f>
        <v>18.149999999999999</v>
      </c>
      <c r="J531" s="18"/>
      <c r="K531" s="20"/>
      <c r="L531" s="18"/>
    </row>
    <row r="532" spans="1:12" ht="30" customHeight="1" x14ac:dyDescent="0.3">
      <c r="A532" s="58" t="s">
        <v>1448</v>
      </c>
      <c r="B532" s="3" t="s">
        <v>1449</v>
      </c>
      <c r="C532" s="3"/>
      <c r="D532" s="3" t="s">
        <v>128</v>
      </c>
      <c r="E532" s="70">
        <v>2022</v>
      </c>
      <c r="F532" s="3">
        <v>2</v>
      </c>
      <c r="G532" s="3"/>
      <c r="H532" s="4">
        <v>26.45</v>
      </c>
      <c r="I532" s="4">
        <f t="shared" ref="I532:I546" si="24">H532*$L$6</f>
        <v>32.0045</v>
      </c>
      <c r="J532" s="18"/>
      <c r="K532" s="20"/>
      <c r="L532" s="18"/>
    </row>
    <row r="533" spans="1:12" ht="30" customHeight="1" x14ac:dyDescent="0.3">
      <c r="A533" s="58" t="s">
        <v>1448</v>
      </c>
      <c r="B533" s="3" t="s">
        <v>1449</v>
      </c>
      <c r="C533" s="3"/>
      <c r="D533" s="3" t="s">
        <v>128</v>
      </c>
      <c r="E533" s="70">
        <v>2023</v>
      </c>
      <c r="F533" s="3">
        <v>12</v>
      </c>
      <c r="G533" s="3"/>
      <c r="H533" s="4">
        <v>26.45</v>
      </c>
      <c r="I533" s="4">
        <f t="shared" si="24"/>
        <v>32.0045</v>
      </c>
      <c r="J533" s="18" t="s">
        <v>10</v>
      </c>
      <c r="K533" s="20"/>
      <c r="L533" s="18"/>
    </row>
    <row r="534" spans="1:12" ht="30" customHeight="1" x14ac:dyDescent="0.3">
      <c r="A534" s="27" t="s">
        <v>1565</v>
      </c>
      <c r="B534" s="47" t="s">
        <v>1441</v>
      </c>
      <c r="C534" s="47"/>
      <c r="D534" s="47" t="s">
        <v>128</v>
      </c>
      <c r="E534" s="46">
        <v>1999</v>
      </c>
      <c r="F534" s="46">
        <v>2</v>
      </c>
      <c r="G534" s="3"/>
      <c r="H534" s="4">
        <v>15</v>
      </c>
      <c r="I534" s="4">
        <f t="shared" si="24"/>
        <v>18.149999999999999</v>
      </c>
      <c r="J534" s="18"/>
      <c r="K534" s="20"/>
      <c r="L534" s="18"/>
    </row>
    <row r="535" spans="1:12" ht="30" customHeight="1" x14ac:dyDescent="0.3">
      <c r="A535" s="59" t="s">
        <v>1130</v>
      </c>
      <c r="B535" s="47" t="s">
        <v>423</v>
      </c>
      <c r="C535" s="47"/>
      <c r="D535" s="47" t="s">
        <v>128</v>
      </c>
      <c r="E535" s="50">
        <v>2022</v>
      </c>
      <c r="F535" s="46">
        <v>6</v>
      </c>
      <c r="G535" s="3"/>
      <c r="H535" s="4">
        <v>40.909999999999997</v>
      </c>
      <c r="I535" s="4">
        <f t="shared" si="24"/>
        <v>49.501099999999994</v>
      </c>
      <c r="J535" s="18"/>
      <c r="K535" s="20"/>
      <c r="L535" s="18"/>
    </row>
    <row r="536" spans="1:12" ht="30" customHeight="1" x14ac:dyDescent="0.3">
      <c r="A536" s="59" t="s">
        <v>1130</v>
      </c>
      <c r="B536" s="47" t="s">
        <v>423</v>
      </c>
      <c r="C536" s="47"/>
      <c r="D536" s="47" t="s">
        <v>128</v>
      </c>
      <c r="E536" s="50">
        <v>2023</v>
      </c>
      <c r="F536" s="46">
        <v>6</v>
      </c>
      <c r="G536" s="3"/>
      <c r="H536" s="4">
        <v>40.909999999999997</v>
      </c>
      <c r="I536" s="4">
        <f t="shared" si="24"/>
        <v>49.501099999999994</v>
      </c>
      <c r="J536" s="18"/>
      <c r="K536" s="20"/>
      <c r="L536" s="18"/>
    </row>
    <row r="537" spans="1:12" ht="30" customHeight="1" x14ac:dyDescent="0.3">
      <c r="A537" s="58" t="s">
        <v>1594</v>
      </c>
      <c r="B537" s="3" t="s">
        <v>581</v>
      </c>
      <c r="C537" s="3" t="s">
        <v>340</v>
      </c>
      <c r="D537" s="3" t="s">
        <v>128</v>
      </c>
      <c r="E537" s="70">
        <v>2010</v>
      </c>
      <c r="F537" s="3">
        <v>1</v>
      </c>
      <c r="G537" s="3"/>
      <c r="H537" s="4">
        <v>845</v>
      </c>
      <c r="I537" s="4">
        <f t="shared" si="24"/>
        <v>1022.4499999999999</v>
      </c>
      <c r="J537" s="18"/>
      <c r="K537" s="20"/>
      <c r="L537" s="18"/>
    </row>
    <row r="538" spans="1:12" ht="30" customHeight="1" x14ac:dyDescent="0.3">
      <c r="A538" s="58" t="s">
        <v>1594</v>
      </c>
      <c r="B538" s="3" t="s">
        <v>1165</v>
      </c>
      <c r="C538" s="3" t="s">
        <v>340</v>
      </c>
      <c r="D538" s="3" t="s">
        <v>128</v>
      </c>
      <c r="E538" s="70">
        <v>2024</v>
      </c>
      <c r="F538" s="3">
        <v>6</v>
      </c>
      <c r="G538" s="3"/>
      <c r="H538" s="4">
        <v>61.98</v>
      </c>
      <c r="I538" s="4">
        <f t="shared" si="24"/>
        <v>74.995799999999988</v>
      </c>
      <c r="J538" s="18" t="s">
        <v>10</v>
      </c>
      <c r="K538" s="20"/>
      <c r="L538" s="18"/>
    </row>
    <row r="539" spans="1:12" ht="30" customHeight="1" x14ac:dyDescent="0.3">
      <c r="A539" s="58" t="s">
        <v>148</v>
      </c>
      <c r="B539" s="3" t="s">
        <v>446</v>
      </c>
      <c r="C539" s="3" t="s">
        <v>340</v>
      </c>
      <c r="D539" s="3" t="s">
        <v>128</v>
      </c>
      <c r="E539" s="70">
        <v>2024</v>
      </c>
      <c r="F539" s="3">
        <v>6</v>
      </c>
      <c r="G539" s="3"/>
      <c r="H539" s="4">
        <v>95</v>
      </c>
      <c r="I539" s="4">
        <f t="shared" si="24"/>
        <v>114.95</v>
      </c>
      <c r="J539" s="18" t="s">
        <v>10</v>
      </c>
      <c r="K539" s="20"/>
      <c r="L539" s="18"/>
    </row>
    <row r="540" spans="1:12" ht="30" customHeight="1" x14ac:dyDescent="0.3">
      <c r="A540" s="58" t="s">
        <v>148</v>
      </c>
      <c r="B540" s="3" t="s">
        <v>393</v>
      </c>
      <c r="C540" s="3" t="s">
        <v>340</v>
      </c>
      <c r="D540" s="3" t="s">
        <v>128</v>
      </c>
      <c r="E540" s="70">
        <v>2018</v>
      </c>
      <c r="F540" s="3">
        <v>5</v>
      </c>
      <c r="G540" s="3"/>
      <c r="H540" s="4">
        <v>79</v>
      </c>
      <c r="I540" s="4">
        <f t="shared" si="24"/>
        <v>95.59</v>
      </c>
      <c r="J540" s="18"/>
      <c r="K540" s="20"/>
      <c r="L540" s="18"/>
    </row>
    <row r="541" spans="1:12" ht="30" customHeight="1" x14ac:dyDescent="0.3">
      <c r="A541" s="59" t="s">
        <v>1133</v>
      </c>
      <c r="B541" s="67" t="s">
        <v>1132</v>
      </c>
      <c r="C541" s="3" t="s">
        <v>340</v>
      </c>
      <c r="D541" s="3" t="s">
        <v>128</v>
      </c>
      <c r="E541" s="50">
        <v>2018</v>
      </c>
      <c r="F541" s="46">
        <v>1</v>
      </c>
      <c r="G541" s="3"/>
      <c r="H541" s="4">
        <v>485</v>
      </c>
      <c r="I541" s="4">
        <f t="shared" si="24"/>
        <v>586.85</v>
      </c>
      <c r="J541" s="18"/>
      <c r="K541" s="20"/>
      <c r="L541" s="18"/>
    </row>
    <row r="542" spans="1:12" ht="30" customHeight="1" x14ac:dyDescent="0.3">
      <c r="A542" s="59" t="s">
        <v>974</v>
      </c>
      <c r="B542" s="47" t="s">
        <v>903</v>
      </c>
      <c r="C542" s="47" t="s">
        <v>340</v>
      </c>
      <c r="D542" s="47" t="s">
        <v>128</v>
      </c>
      <c r="E542" s="50">
        <v>2016</v>
      </c>
      <c r="F542" s="46">
        <v>1</v>
      </c>
      <c r="G542" s="3"/>
      <c r="H542" s="4">
        <v>435</v>
      </c>
      <c r="I542" s="4">
        <f t="shared" si="24"/>
        <v>526.35</v>
      </c>
      <c r="J542" s="18"/>
      <c r="K542" s="20"/>
      <c r="L542" s="18"/>
    </row>
    <row r="543" spans="1:12" ht="30" customHeight="1" x14ac:dyDescent="0.3">
      <c r="A543" s="59" t="s">
        <v>1922</v>
      </c>
      <c r="B543" s="47" t="s">
        <v>726</v>
      </c>
      <c r="C543" s="47" t="s">
        <v>340</v>
      </c>
      <c r="D543" s="47" t="s">
        <v>128</v>
      </c>
      <c r="E543" s="46">
        <v>2023</v>
      </c>
      <c r="F543" s="46">
        <v>6</v>
      </c>
      <c r="G543" s="3"/>
      <c r="H543" s="4">
        <v>485</v>
      </c>
      <c r="I543" s="4">
        <f t="shared" si="24"/>
        <v>586.85</v>
      </c>
      <c r="J543" s="18" t="s">
        <v>10</v>
      </c>
      <c r="K543" s="20"/>
      <c r="L543" s="18"/>
    </row>
    <row r="544" spans="1:12" ht="30" customHeight="1" x14ac:dyDescent="0.3">
      <c r="A544" s="58" t="s">
        <v>1139</v>
      </c>
      <c r="B544" s="3" t="s">
        <v>1140</v>
      </c>
      <c r="C544" s="3" t="s">
        <v>340</v>
      </c>
      <c r="D544" s="3" t="s">
        <v>128</v>
      </c>
      <c r="E544" s="70">
        <v>2014</v>
      </c>
      <c r="F544" s="3">
        <v>1</v>
      </c>
      <c r="G544" s="3"/>
      <c r="H544" s="4">
        <v>225</v>
      </c>
      <c r="I544" s="4">
        <f t="shared" si="24"/>
        <v>272.25</v>
      </c>
      <c r="J544" s="18"/>
      <c r="K544" s="20"/>
      <c r="L544" s="18"/>
    </row>
    <row r="545" spans="1:13" ht="30" customHeight="1" x14ac:dyDescent="0.3">
      <c r="A545" s="58" t="s">
        <v>1139</v>
      </c>
      <c r="B545" s="3" t="s">
        <v>446</v>
      </c>
      <c r="C545" s="3" t="s">
        <v>340</v>
      </c>
      <c r="D545" s="3" t="s">
        <v>128</v>
      </c>
      <c r="E545" s="70">
        <v>2024</v>
      </c>
      <c r="F545" s="3">
        <v>6</v>
      </c>
      <c r="G545" s="3"/>
      <c r="H545" s="4">
        <v>98</v>
      </c>
      <c r="I545" s="4">
        <f t="shared" si="24"/>
        <v>118.58</v>
      </c>
      <c r="J545" s="18" t="s">
        <v>10</v>
      </c>
      <c r="K545" s="20"/>
      <c r="L545" s="18"/>
    </row>
    <row r="546" spans="1:13" ht="30" customHeight="1" x14ac:dyDescent="0.3">
      <c r="A546" s="58" t="s">
        <v>725</v>
      </c>
      <c r="B546" s="3" t="s">
        <v>726</v>
      </c>
      <c r="C546" s="3" t="s">
        <v>340</v>
      </c>
      <c r="D546" s="3" t="s">
        <v>128</v>
      </c>
      <c r="E546" s="70">
        <v>2019</v>
      </c>
      <c r="F546" s="3">
        <v>1</v>
      </c>
      <c r="G546" s="3"/>
      <c r="H546" s="4">
        <v>335</v>
      </c>
      <c r="I546" s="4">
        <f t="shared" si="24"/>
        <v>405.34999999999997</v>
      </c>
      <c r="J546" s="18"/>
      <c r="K546" s="20"/>
      <c r="L546" s="18"/>
    </row>
    <row r="547" spans="1:13" ht="30" customHeight="1" x14ac:dyDescent="0.3">
      <c r="A547" s="27" t="s">
        <v>1640</v>
      </c>
      <c r="B547" s="47" t="s">
        <v>1605</v>
      </c>
      <c r="C547" s="47" t="s">
        <v>358</v>
      </c>
      <c r="D547" s="47" t="s">
        <v>128</v>
      </c>
      <c r="E547" s="46">
        <v>2006</v>
      </c>
      <c r="F547" s="46">
        <v>2</v>
      </c>
      <c r="G547" s="3"/>
      <c r="H547" s="4">
        <v>25</v>
      </c>
      <c r="I547" s="4">
        <f>H547*Bordeaux!$L$7</f>
        <v>30.25</v>
      </c>
      <c r="J547" s="18"/>
      <c r="K547" s="20"/>
      <c r="L547" s="18"/>
    </row>
    <row r="548" spans="1:13" ht="30" customHeight="1" x14ac:dyDescent="0.3">
      <c r="A548" s="59" t="s">
        <v>1145</v>
      </c>
      <c r="B548" s="47" t="s">
        <v>1146</v>
      </c>
      <c r="C548" s="47" t="s">
        <v>340</v>
      </c>
      <c r="D548" s="47" t="s">
        <v>128</v>
      </c>
      <c r="E548" s="50" t="s">
        <v>1147</v>
      </c>
      <c r="F548" s="46">
        <v>1</v>
      </c>
      <c r="G548" s="3"/>
      <c r="H548" s="4">
        <v>40</v>
      </c>
      <c r="I548" s="4">
        <f>H548*$L$6</f>
        <v>48.4</v>
      </c>
      <c r="J548" s="18"/>
      <c r="K548" s="56"/>
      <c r="L548" s="18"/>
    </row>
    <row r="549" spans="1:13" ht="30" customHeight="1" x14ac:dyDescent="0.3">
      <c r="A549" s="58" t="s">
        <v>1131</v>
      </c>
      <c r="B549" s="67" t="s">
        <v>1132</v>
      </c>
      <c r="C549" s="3" t="s">
        <v>340</v>
      </c>
      <c r="D549" s="3" t="s">
        <v>128</v>
      </c>
      <c r="E549" s="70">
        <v>2020</v>
      </c>
      <c r="F549" s="3">
        <f>2-1</f>
        <v>1</v>
      </c>
      <c r="G549" s="3"/>
      <c r="H549" s="4">
        <v>275</v>
      </c>
      <c r="I549" s="4">
        <f>H549*$L$6</f>
        <v>332.75</v>
      </c>
      <c r="J549" s="18"/>
      <c r="K549" s="20"/>
      <c r="L549" s="18"/>
    </row>
    <row r="550" spans="1:13" ht="30" customHeight="1" x14ac:dyDescent="0.3">
      <c r="A550" s="27" t="s">
        <v>1993</v>
      </c>
      <c r="B550" s="47" t="s">
        <v>1978</v>
      </c>
      <c r="C550" s="47"/>
      <c r="D550" s="47" t="s">
        <v>128</v>
      </c>
      <c r="E550" s="46">
        <v>2020</v>
      </c>
      <c r="F550" s="46">
        <v>3</v>
      </c>
      <c r="G550" s="3"/>
      <c r="H550" s="4">
        <v>55</v>
      </c>
      <c r="I550" s="4">
        <f>H550*Bordeaux!$L$7</f>
        <v>66.55</v>
      </c>
      <c r="J550" s="18" t="s">
        <v>10</v>
      </c>
      <c r="K550" s="20"/>
      <c r="L550" s="18"/>
    </row>
    <row r="551" spans="1:13" ht="30" customHeight="1" x14ac:dyDescent="0.3">
      <c r="A551" s="58" t="s">
        <v>1222</v>
      </c>
      <c r="B551" s="3" t="s">
        <v>446</v>
      </c>
      <c r="C551" s="3" t="s">
        <v>340</v>
      </c>
      <c r="D551" s="3" t="s">
        <v>128</v>
      </c>
      <c r="E551" s="70">
        <v>2022</v>
      </c>
      <c r="F551" s="3">
        <v>3</v>
      </c>
      <c r="G551" s="3"/>
      <c r="H551" s="4">
        <v>49</v>
      </c>
      <c r="I551" s="4">
        <f t="shared" ref="I551:I558" si="25">H551*$L$6</f>
        <v>59.29</v>
      </c>
      <c r="J551" s="18"/>
      <c r="K551" s="20"/>
      <c r="L551" s="18"/>
    </row>
    <row r="552" spans="1:13" ht="30" customHeight="1" x14ac:dyDescent="0.3">
      <c r="A552" s="58" t="s">
        <v>1222</v>
      </c>
      <c r="B552" s="3" t="s">
        <v>446</v>
      </c>
      <c r="C552" s="3" t="s">
        <v>340</v>
      </c>
      <c r="D552" s="3" t="s">
        <v>128</v>
      </c>
      <c r="E552" s="70">
        <v>2023</v>
      </c>
      <c r="F552" s="3">
        <v>6</v>
      </c>
      <c r="G552" s="3"/>
      <c r="H552" s="4">
        <v>49</v>
      </c>
      <c r="I552" s="4">
        <f t="shared" si="25"/>
        <v>59.29</v>
      </c>
      <c r="J552" s="18" t="s">
        <v>10</v>
      </c>
      <c r="K552" s="20"/>
      <c r="L552" s="18"/>
    </row>
    <row r="553" spans="1:13" ht="30" customHeight="1" x14ac:dyDescent="0.3">
      <c r="A553" s="58" t="s">
        <v>1237</v>
      </c>
      <c r="B553" s="3" t="s">
        <v>581</v>
      </c>
      <c r="C553" s="3" t="s">
        <v>340</v>
      </c>
      <c r="D553" s="3" t="s">
        <v>128</v>
      </c>
      <c r="E553" s="70">
        <v>2022</v>
      </c>
      <c r="F553" s="3">
        <v>1</v>
      </c>
      <c r="G553" s="3"/>
      <c r="H553" s="4">
        <v>945</v>
      </c>
      <c r="I553" s="4">
        <f t="shared" si="25"/>
        <v>1143.45</v>
      </c>
      <c r="J553" s="18"/>
      <c r="K553" s="20"/>
      <c r="L553" s="18"/>
    </row>
    <row r="554" spans="1:13" ht="30" customHeight="1" x14ac:dyDescent="0.3">
      <c r="A554" s="58" t="s">
        <v>1135</v>
      </c>
      <c r="B554" s="67" t="s">
        <v>1132</v>
      </c>
      <c r="C554" s="3" t="s">
        <v>340</v>
      </c>
      <c r="D554" s="47" t="s">
        <v>128</v>
      </c>
      <c r="E554" s="50">
        <v>2018</v>
      </c>
      <c r="F554" s="46">
        <v>2</v>
      </c>
      <c r="G554" s="3"/>
      <c r="H554" s="4">
        <v>285</v>
      </c>
      <c r="I554" s="4">
        <f t="shared" si="25"/>
        <v>344.84999999999997</v>
      </c>
      <c r="J554" s="18"/>
      <c r="K554" s="20"/>
      <c r="L554" s="18"/>
    </row>
    <row r="555" spans="1:13" ht="30" customHeight="1" x14ac:dyDescent="0.3">
      <c r="A555" s="58" t="s">
        <v>1213</v>
      </c>
      <c r="B555" s="3" t="s">
        <v>754</v>
      </c>
      <c r="C555" s="3" t="s">
        <v>340</v>
      </c>
      <c r="D555" s="3" t="s">
        <v>128</v>
      </c>
      <c r="E555" s="70">
        <v>2022</v>
      </c>
      <c r="F555" s="3">
        <v>4</v>
      </c>
      <c r="G555" s="3"/>
      <c r="H555" s="4">
        <v>45.46</v>
      </c>
      <c r="I555" s="4">
        <f t="shared" si="25"/>
        <v>55.006599999999999</v>
      </c>
      <c r="J555" s="18"/>
      <c r="K555" s="20"/>
      <c r="L555" s="18"/>
    </row>
    <row r="556" spans="1:13" ht="30" customHeight="1" x14ac:dyDescent="0.3">
      <c r="A556" s="58" t="s">
        <v>1213</v>
      </c>
      <c r="B556" s="3" t="s">
        <v>754</v>
      </c>
      <c r="C556" s="3" t="s">
        <v>340</v>
      </c>
      <c r="D556" s="3" t="s">
        <v>128</v>
      </c>
      <c r="E556" s="70">
        <v>2023</v>
      </c>
      <c r="F556" s="3">
        <v>6</v>
      </c>
      <c r="G556" s="3"/>
      <c r="H556" s="4">
        <v>45.46</v>
      </c>
      <c r="I556" s="4">
        <f t="shared" si="25"/>
        <v>55.006599999999999</v>
      </c>
      <c r="J556" s="18" t="s">
        <v>10</v>
      </c>
      <c r="K556" s="20"/>
      <c r="L556" s="18"/>
    </row>
    <row r="557" spans="1:13" ht="30" customHeight="1" x14ac:dyDescent="0.3">
      <c r="A557" s="59" t="s">
        <v>1148</v>
      </c>
      <c r="B557" s="47" t="s">
        <v>1146</v>
      </c>
      <c r="C557" s="47" t="s">
        <v>340</v>
      </c>
      <c r="D557" s="47" t="s">
        <v>128</v>
      </c>
      <c r="E557" s="50" t="s">
        <v>169</v>
      </c>
      <c r="F557" s="46">
        <v>1</v>
      </c>
      <c r="G557" s="3"/>
      <c r="H557" s="4">
        <v>30</v>
      </c>
      <c r="I557" s="4">
        <f t="shared" si="25"/>
        <v>36.299999999999997</v>
      </c>
      <c r="J557" s="18"/>
      <c r="K557" s="20"/>
      <c r="L557" s="18"/>
      <c r="M557" s="23"/>
    </row>
    <row r="558" spans="1:13" ht="30" customHeight="1" x14ac:dyDescent="0.3">
      <c r="A558" s="59" t="s">
        <v>509</v>
      </c>
      <c r="B558" s="47" t="s">
        <v>508</v>
      </c>
      <c r="C558" s="47" t="s">
        <v>340</v>
      </c>
      <c r="D558" s="47" t="s">
        <v>128</v>
      </c>
      <c r="E558" s="50">
        <v>2018</v>
      </c>
      <c r="F558" s="46">
        <v>3</v>
      </c>
      <c r="G558" s="3"/>
      <c r="H558" s="4">
        <v>75</v>
      </c>
      <c r="I558" s="4">
        <f t="shared" si="25"/>
        <v>90.75</v>
      </c>
      <c r="J558" s="18"/>
      <c r="K558" s="20"/>
      <c r="L558" s="18"/>
      <c r="M558" s="23"/>
    </row>
    <row r="559" spans="1:13" ht="30" customHeight="1" x14ac:dyDescent="0.3">
      <c r="A559" s="27" t="s">
        <v>2019</v>
      </c>
      <c r="B559" s="47" t="s">
        <v>508</v>
      </c>
      <c r="C559" s="47"/>
      <c r="D559" s="47" t="s">
        <v>128</v>
      </c>
      <c r="E559" s="46">
        <v>2020</v>
      </c>
      <c r="F559" s="46">
        <v>1</v>
      </c>
      <c r="G559" s="3"/>
      <c r="H559" s="4">
        <v>49</v>
      </c>
      <c r="I559" s="4">
        <f>H559*Bordeaux!$L$7</f>
        <v>59.29</v>
      </c>
      <c r="J559" s="18" t="s">
        <v>10</v>
      </c>
      <c r="K559" s="20"/>
      <c r="L559" s="18"/>
      <c r="M559" s="23"/>
    </row>
    <row r="560" spans="1:13" ht="30" customHeight="1" x14ac:dyDescent="0.3">
      <c r="A560" s="58" t="s">
        <v>1136</v>
      </c>
      <c r="B560" s="67" t="s">
        <v>1132</v>
      </c>
      <c r="C560" s="3" t="s">
        <v>340</v>
      </c>
      <c r="D560" s="3" t="s">
        <v>128</v>
      </c>
      <c r="E560" s="70">
        <v>2018</v>
      </c>
      <c r="F560" s="3">
        <v>1</v>
      </c>
      <c r="G560" s="3"/>
      <c r="H560" s="4">
        <v>295</v>
      </c>
      <c r="I560" s="4">
        <f t="shared" ref="I560:I592" si="26">H560*$L$6</f>
        <v>356.95</v>
      </c>
      <c r="J560" s="18"/>
      <c r="K560" s="20"/>
      <c r="L560" s="18"/>
      <c r="M560" s="23"/>
    </row>
    <row r="561" spans="1:13" ht="30" customHeight="1" x14ac:dyDescent="0.3">
      <c r="A561" s="58" t="s">
        <v>656</v>
      </c>
      <c r="B561" s="47" t="s">
        <v>508</v>
      </c>
      <c r="C561" s="47" t="s">
        <v>358</v>
      </c>
      <c r="D561" s="47" t="s">
        <v>128</v>
      </c>
      <c r="E561" s="50">
        <v>2020</v>
      </c>
      <c r="F561" s="46">
        <v>3</v>
      </c>
      <c r="G561" s="3"/>
      <c r="H561" s="4">
        <v>75</v>
      </c>
      <c r="I561" s="4">
        <f t="shared" si="26"/>
        <v>90.75</v>
      </c>
      <c r="J561" s="18"/>
      <c r="K561" s="20"/>
      <c r="L561" s="18"/>
      <c r="M561" s="23"/>
    </row>
    <row r="562" spans="1:13" ht="30" customHeight="1" x14ac:dyDescent="0.3">
      <c r="A562" s="58" t="s">
        <v>1810</v>
      </c>
      <c r="B562" s="3" t="s">
        <v>754</v>
      </c>
      <c r="C562" s="3"/>
      <c r="D562" s="3" t="s">
        <v>128</v>
      </c>
      <c r="E562" s="70">
        <v>2023</v>
      </c>
      <c r="F562" s="3">
        <v>6</v>
      </c>
      <c r="G562" s="3"/>
      <c r="H562" s="4">
        <v>26.45</v>
      </c>
      <c r="I562" s="4">
        <f t="shared" si="26"/>
        <v>32.0045</v>
      </c>
      <c r="J562" s="18" t="s">
        <v>10</v>
      </c>
      <c r="K562" s="20"/>
      <c r="L562" s="18"/>
      <c r="M562" s="23"/>
    </row>
    <row r="563" spans="1:13" ht="30" customHeight="1" x14ac:dyDescent="0.3">
      <c r="A563" s="58" t="s">
        <v>518</v>
      </c>
      <c r="B563" s="47" t="s">
        <v>657</v>
      </c>
      <c r="C563" s="47"/>
      <c r="D563" s="47" t="s">
        <v>128</v>
      </c>
      <c r="E563" s="50">
        <v>2019</v>
      </c>
      <c r="F563" s="46">
        <v>3</v>
      </c>
      <c r="G563" s="3"/>
      <c r="H563" s="4">
        <v>29.75</v>
      </c>
      <c r="I563" s="4">
        <f t="shared" si="26"/>
        <v>35.997500000000002</v>
      </c>
      <c r="J563" s="18"/>
      <c r="K563" s="20"/>
      <c r="L563" s="18"/>
    </row>
    <row r="564" spans="1:13" ht="30" customHeight="1" x14ac:dyDescent="0.3">
      <c r="A564" s="59" t="s">
        <v>823</v>
      </c>
      <c r="B564" s="47" t="s">
        <v>818</v>
      </c>
      <c r="C564" s="47"/>
      <c r="D564" s="47" t="s">
        <v>128</v>
      </c>
      <c r="E564" s="50">
        <v>1991</v>
      </c>
      <c r="F564" s="46">
        <v>1</v>
      </c>
      <c r="G564" s="3"/>
      <c r="H564" s="4">
        <v>25</v>
      </c>
      <c r="I564" s="4">
        <f t="shared" si="26"/>
        <v>30.25</v>
      </c>
      <c r="J564" s="18"/>
      <c r="K564" s="20"/>
      <c r="L564" s="18"/>
    </row>
    <row r="565" spans="1:13" ht="30" customHeight="1" x14ac:dyDescent="0.3">
      <c r="A565" s="58" t="s">
        <v>1726</v>
      </c>
      <c r="B565" s="3" t="s">
        <v>1724</v>
      </c>
      <c r="C565" s="3"/>
      <c r="D565" s="3" t="s">
        <v>128</v>
      </c>
      <c r="E565" s="70">
        <v>2023</v>
      </c>
      <c r="F565" s="3">
        <v>3</v>
      </c>
      <c r="G565" s="3"/>
      <c r="H565" s="4">
        <v>30</v>
      </c>
      <c r="I565" s="4">
        <f t="shared" si="26"/>
        <v>36.299999999999997</v>
      </c>
      <c r="J565" s="18" t="s">
        <v>10</v>
      </c>
      <c r="K565" s="20"/>
      <c r="L565" s="18"/>
    </row>
    <row r="566" spans="1:13" ht="30" customHeight="1" x14ac:dyDescent="0.3">
      <c r="A566" s="58" t="s">
        <v>1085</v>
      </c>
      <c r="B566" s="47" t="s">
        <v>726</v>
      </c>
      <c r="C566" s="47"/>
      <c r="D566" s="47" t="s">
        <v>128</v>
      </c>
      <c r="E566" s="50">
        <v>2020</v>
      </c>
      <c r="F566" s="46">
        <v>3</v>
      </c>
      <c r="G566" s="3"/>
      <c r="H566" s="4">
        <v>59</v>
      </c>
      <c r="I566" s="4">
        <f t="shared" si="26"/>
        <v>71.39</v>
      </c>
      <c r="J566" s="18"/>
      <c r="K566" s="20"/>
      <c r="L566" s="18"/>
    </row>
    <row r="567" spans="1:13" ht="30" customHeight="1" x14ac:dyDescent="0.3">
      <c r="A567" s="58" t="s">
        <v>1085</v>
      </c>
      <c r="B567" s="47" t="s">
        <v>726</v>
      </c>
      <c r="C567" s="47"/>
      <c r="D567" s="47" t="s">
        <v>128</v>
      </c>
      <c r="E567" s="50">
        <v>2021</v>
      </c>
      <c r="F567" s="46">
        <v>2</v>
      </c>
      <c r="G567" s="3"/>
      <c r="H567" s="4">
        <v>59</v>
      </c>
      <c r="I567" s="4">
        <f t="shared" si="26"/>
        <v>71.39</v>
      </c>
      <c r="J567" s="18"/>
      <c r="K567" s="20"/>
      <c r="L567" s="18"/>
    </row>
    <row r="568" spans="1:13" ht="30" customHeight="1" x14ac:dyDescent="0.3">
      <c r="A568" s="58" t="s">
        <v>1085</v>
      </c>
      <c r="B568" s="47" t="s">
        <v>726</v>
      </c>
      <c r="C568" s="47"/>
      <c r="D568" s="47" t="s">
        <v>128</v>
      </c>
      <c r="E568" s="50">
        <v>2022</v>
      </c>
      <c r="F568" s="46">
        <v>3</v>
      </c>
      <c r="G568" s="3"/>
      <c r="H568" s="4">
        <v>65</v>
      </c>
      <c r="I568" s="4">
        <f t="shared" si="26"/>
        <v>78.649999999999991</v>
      </c>
      <c r="J568" s="18" t="s">
        <v>10</v>
      </c>
      <c r="K568" s="20"/>
      <c r="L568" s="18"/>
    </row>
    <row r="569" spans="1:13" ht="30" customHeight="1" x14ac:dyDescent="0.3">
      <c r="A569" s="58" t="s">
        <v>1725</v>
      </c>
      <c r="B569" s="3" t="s">
        <v>1724</v>
      </c>
      <c r="C569" s="3"/>
      <c r="D569" s="3" t="s">
        <v>128</v>
      </c>
      <c r="E569" s="70">
        <v>2023</v>
      </c>
      <c r="F569" s="3">
        <v>2</v>
      </c>
      <c r="G569" s="3"/>
      <c r="H569" s="4">
        <v>21</v>
      </c>
      <c r="I569" s="4">
        <f t="shared" si="26"/>
        <v>25.41</v>
      </c>
      <c r="J569" s="18" t="s">
        <v>10</v>
      </c>
      <c r="K569" s="20"/>
      <c r="L569" s="18"/>
    </row>
    <row r="570" spans="1:13" ht="30" customHeight="1" x14ac:dyDescent="0.3">
      <c r="A570" s="59" t="s">
        <v>1923</v>
      </c>
      <c r="B570" s="47" t="s">
        <v>726</v>
      </c>
      <c r="C570" s="47" t="s">
        <v>340</v>
      </c>
      <c r="D570" s="47" t="s">
        <v>128</v>
      </c>
      <c r="E570" s="46">
        <v>2021</v>
      </c>
      <c r="F570" s="46">
        <v>1</v>
      </c>
      <c r="G570" s="3"/>
      <c r="H570" s="4">
        <v>1850</v>
      </c>
      <c r="I570" s="4">
        <f t="shared" si="26"/>
        <v>2238.5</v>
      </c>
      <c r="J570" s="18" t="s">
        <v>10</v>
      </c>
      <c r="K570" s="20" t="s">
        <v>33</v>
      </c>
      <c r="L570" s="18"/>
    </row>
    <row r="571" spans="1:13" ht="30" customHeight="1" x14ac:dyDescent="0.3">
      <c r="A571" s="59" t="s">
        <v>1923</v>
      </c>
      <c r="B571" s="47" t="s">
        <v>726</v>
      </c>
      <c r="C571" s="47" t="s">
        <v>340</v>
      </c>
      <c r="D571" s="47" t="s">
        <v>128</v>
      </c>
      <c r="E571" s="46">
        <v>2022</v>
      </c>
      <c r="F571" s="46">
        <v>1</v>
      </c>
      <c r="G571" s="3"/>
      <c r="H571" s="4">
        <v>1950</v>
      </c>
      <c r="I571" s="4">
        <f t="shared" si="26"/>
        <v>2359.5</v>
      </c>
      <c r="J571" s="18" t="s">
        <v>10</v>
      </c>
      <c r="K571" s="20" t="s">
        <v>33</v>
      </c>
      <c r="L571" s="18"/>
    </row>
    <row r="572" spans="1:13" ht="30" customHeight="1" x14ac:dyDescent="0.3">
      <c r="A572" s="58" t="s">
        <v>163</v>
      </c>
      <c r="B572" s="3" t="s">
        <v>1125</v>
      </c>
      <c r="C572" s="3"/>
      <c r="D572" s="3" t="s">
        <v>128</v>
      </c>
      <c r="E572" s="70">
        <v>2023</v>
      </c>
      <c r="F572" s="3">
        <v>2</v>
      </c>
      <c r="G572" s="3"/>
      <c r="H572" s="4">
        <v>98</v>
      </c>
      <c r="I572" s="4">
        <f t="shared" si="26"/>
        <v>118.58</v>
      </c>
      <c r="J572" s="18" t="s">
        <v>10</v>
      </c>
      <c r="K572" s="20"/>
      <c r="L572" s="18"/>
    </row>
    <row r="573" spans="1:13" ht="30" customHeight="1" x14ac:dyDescent="0.3">
      <c r="A573" s="58" t="s">
        <v>163</v>
      </c>
      <c r="B573" s="3" t="s">
        <v>1406</v>
      </c>
      <c r="C573" s="3"/>
      <c r="D573" s="3" t="s">
        <v>128</v>
      </c>
      <c r="E573" s="70">
        <v>2023</v>
      </c>
      <c r="F573" s="3">
        <v>6</v>
      </c>
      <c r="G573" s="3"/>
      <c r="H573" s="4">
        <v>33.06</v>
      </c>
      <c r="I573" s="4">
        <f t="shared" si="26"/>
        <v>40.002600000000001</v>
      </c>
      <c r="J573" s="18"/>
      <c r="K573" s="20"/>
      <c r="L573" s="18"/>
    </row>
    <row r="574" spans="1:13" ht="30" customHeight="1" x14ac:dyDescent="0.3">
      <c r="A574" s="58" t="s">
        <v>163</v>
      </c>
      <c r="B574" s="3" t="s">
        <v>483</v>
      </c>
      <c r="C574" s="3"/>
      <c r="D574" s="3" t="s">
        <v>128</v>
      </c>
      <c r="E574" s="70">
        <v>2018</v>
      </c>
      <c r="F574" s="3">
        <v>1</v>
      </c>
      <c r="G574" s="3"/>
      <c r="H574" s="4">
        <v>35</v>
      </c>
      <c r="I574" s="4">
        <f t="shared" si="26"/>
        <v>42.35</v>
      </c>
      <c r="J574" s="18"/>
      <c r="K574" s="20"/>
      <c r="L574" s="18"/>
    </row>
    <row r="575" spans="1:13" ht="30" customHeight="1" x14ac:dyDescent="0.3">
      <c r="A575" s="58" t="s">
        <v>1129</v>
      </c>
      <c r="B575" s="3" t="s">
        <v>1125</v>
      </c>
      <c r="C575" s="3"/>
      <c r="D575" s="3" t="s">
        <v>128</v>
      </c>
      <c r="E575" s="70">
        <v>2018</v>
      </c>
      <c r="F575" s="3">
        <v>3</v>
      </c>
      <c r="G575" s="3"/>
      <c r="H575" s="4">
        <v>195</v>
      </c>
      <c r="I575" s="4">
        <f t="shared" si="26"/>
        <v>235.95</v>
      </c>
      <c r="J575" s="18"/>
      <c r="K575" s="20"/>
      <c r="L575" s="18"/>
    </row>
    <row r="576" spans="1:13" ht="30" customHeight="1" x14ac:dyDescent="0.3">
      <c r="A576" s="58" t="s">
        <v>1129</v>
      </c>
      <c r="B576" s="3" t="s">
        <v>1125</v>
      </c>
      <c r="C576" s="3"/>
      <c r="D576" s="3" t="s">
        <v>128</v>
      </c>
      <c r="E576" s="70">
        <v>2020</v>
      </c>
      <c r="F576" s="3">
        <v>3</v>
      </c>
      <c r="G576" s="3"/>
      <c r="H576" s="4">
        <v>195</v>
      </c>
      <c r="I576" s="4">
        <f t="shared" si="26"/>
        <v>235.95</v>
      </c>
      <c r="J576" s="18"/>
      <c r="K576" s="20"/>
      <c r="L576" s="18"/>
    </row>
    <row r="577" spans="1:12" ht="30" customHeight="1" x14ac:dyDescent="0.3">
      <c r="A577" s="58" t="s">
        <v>1129</v>
      </c>
      <c r="B577" s="3" t="s">
        <v>1125</v>
      </c>
      <c r="C577" s="3"/>
      <c r="D577" s="3" t="s">
        <v>128</v>
      </c>
      <c r="E577" s="70">
        <v>2023</v>
      </c>
      <c r="F577" s="3">
        <v>2</v>
      </c>
      <c r="G577" s="3"/>
      <c r="H577" s="4">
        <v>195</v>
      </c>
      <c r="I577" s="4">
        <f t="shared" si="26"/>
        <v>235.95</v>
      </c>
      <c r="J577" s="18" t="s">
        <v>10</v>
      </c>
      <c r="K577" s="20"/>
      <c r="L577" s="18"/>
    </row>
    <row r="578" spans="1:12" ht="30" customHeight="1" x14ac:dyDescent="0.3">
      <c r="A578" s="58" t="s">
        <v>1004</v>
      </c>
      <c r="B578" s="3" t="s">
        <v>684</v>
      </c>
      <c r="C578" s="3"/>
      <c r="D578" s="3" t="s">
        <v>128</v>
      </c>
      <c r="E578" s="70">
        <v>2012</v>
      </c>
      <c r="F578" s="3">
        <v>3</v>
      </c>
      <c r="G578" s="3"/>
      <c r="H578" s="4">
        <v>295</v>
      </c>
      <c r="I578" s="4">
        <f t="shared" si="26"/>
        <v>356.95</v>
      </c>
      <c r="J578" s="18"/>
      <c r="K578" s="20"/>
      <c r="L578" s="18"/>
    </row>
    <row r="579" spans="1:12" ht="30" customHeight="1" x14ac:dyDescent="0.3">
      <c r="A579" s="59" t="s">
        <v>1924</v>
      </c>
      <c r="B579" s="47" t="s">
        <v>684</v>
      </c>
      <c r="C579" s="47"/>
      <c r="D579" s="47" t="s">
        <v>128</v>
      </c>
      <c r="E579" s="46">
        <v>2023</v>
      </c>
      <c r="F579" s="46">
        <v>3</v>
      </c>
      <c r="G579" s="3"/>
      <c r="H579" s="4">
        <v>225</v>
      </c>
      <c r="I579" s="4">
        <f t="shared" si="26"/>
        <v>272.25</v>
      </c>
      <c r="J579" s="18" t="s">
        <v>10</v>
      </c>
      <c r="K579" s="20"/>
      <c r="L579" s="18"/>
    </row>
    <row r="580" spans="1:12" ht="30" customHeight="1" x14ac:dyDescent="0.3">
      <c r="A580" s="59" t="s">
        <v>677</v>
      </c>
      <c r="B580" s="47" t="s">
        <v>668</v>
      </c>
      <c r="C580" s="47"/>
      <c r="D580" s="47" t="s">
        <v>128</v>
      </c>
      <c r="E580" s="50">
        <v>1978</v>
      </c>
      <c r="F580" s="46">
        <v>1</v>
      </c>
      <c r="G580" s="3"/>
      <c r="H580" s="4">
        <v>200</v>
      </c>
      <c r="I580" s="4">
        <f t="shared" si="26"/>
        <v>242</v>
      </c>
      <c r="J580" s="18"/>
      <c r="K580" s="20"/>
      <c r="L580" s="18"/>
    </row>
    <row r="581" spans="1:12" ht="30" customHeight="1" x14ac:dyDescent="0.3">
      <c r="A581" s="58" t="s">
        <v>1202</v>
      </c>
      <c r="B581" s="3" t="s">
        <v>1125</v>
      </c>
      <c r="C581" s="3" t="s">
        <v>340</v>
      </c>
      <c r="D581" s="3" t="s">
        <v>128</v>
      </c>
      <c r="E581" s="70">
        <v>2020</v>
      </c>
      <c r="F581" s="3">
        <v>1</v>
      </c>
      <c r="G581" s="3"/>
      <c r="H581" s="4">
        <v>135</v>
      </c>
      <c r="I581" s="4">
        <f t="shared" si="26"/>
        <v>163.35</v>
      </c>
      <c r="J581" s="18"/>
      <c r="K581" s="20"/>
      <c r="L581" s="18"/>
    </row>
    <row r="582" spans="1:12" ht="30" customHeight="1" x14ac:dyDescent="0.3">
      <c r="A582" s="58" t="s">
        <v>1202</v>
      </c>
      <c r="B582" s="3" t="s">
        <v>1125</v>
      </c>
      <c r="C582" s="3" t="s">
        <v>340</v>
      </c>
      <c r="D582" s="3" t="s">
        <v>128</v>
      </c>
      <c r="E582" s="70">
        <v>2023</v>
      </c>
      <c r="F582" s="3">
        <v>1</v>
      </c>
      <c r="G582" s="3"/>
      <c r="H582" s="4">
        <v>135</v>
      </c>
      <c r="I582" s="4">
        <f t="shared" si="26"/>
        <v>163.35</v>
      </c>
      <c r="J582" s="18" t="s">
        <v>10</v>
      </c>
      <c r="K582" s="20"/>
      <c r="L582" s="18"/>
    </row>
    <row r="583" spans="1:12" ht="30" customHeight="1" x14ac:dyDescent="0.3">
      <c r="A583" s="58" t="s">
        <v>1233</v>
      </c>
      <c r="B583" s="3" t="s">
        <v>1125</v>
      </c>
      <c r="C583" s="3" t="s">
        <v>340</v>
      </c>
      <c r="D583" s="3" t="s">
        <v>128</v>
      </c>
      <c r="E583" s="70">
        <v>2022</v>
      </c>
      <c r="F583" s="3">
        <v>5</v>
      </c>
      <c r="G583" s="3"/>
      <c r="H583" s="4">
        <v>90</v>
      </c>
      <c r="I583" s="4">
        <f t="shared" si="26"/>
        <v>108.89999999999999</v>
      </c>
      <c r="J583" s="18"/>
      <c r="K583" s="20"/>
      <c r="L583" s="18"/>
    </row>
    <row r="584" spans="1:12" ht="30" customHeight="1" x14ac:dyDescent="0.3">
      <c r="A584" s="58" t="s">
        <v>1233</v>
      </c>
      <c r="B584" s="3" t="s">
        <v>1125</v>
      </c>
      <c r="C584" s="3" t="s">
        <v>340</v>
      </c>
      <c r="D584" s="3" t="s">
        <v>128</v>
      </c>
      <c r="E584" s="70">
        <v>2023</v>
      </c>
      <c r="F584" s="3">
        <v>3</v>
      </c>
      <c r="G584" s="3"/>
      <c r="H584" s="4">
        <v>90</v>
      </c>
      <c r="I584" s="4">
        <f t="shared" si="26"/>
        <v>108.89999999999999</v>
      </c>
      <c r="J584" s="18" t="s">
        <v>10</v>
      </c>
      <c r="K584" s="20"/>
      <c r="L584" s="18"/>
    </row>
    <row r="585" spans="1:12" ht="30" customHeight="1" x14ac:dyDescent="0.3">
      <c r="A585" s="59" t="s">
        <v>920</v>
      </c>
      <c r="B585" s="47" t="s">
        <v>921</v>
      </c>
      <c r="C585" s="47"/>
      <c r="D585" s="47" t="s">
        <v>128</v>
      </c>
      <c r="E585" s="50">
        <v>2019</v>
      </c>
      <c r="F585" s="46">
        <v>1</v>
      </c>
      <c r="G585" s="3"/>
      <c r="H585" s="4">
        <v>125</v>
      </c>
      <c r="I585" s="4">
        <f t="shared" si="26"/>
        <v>151.25</v>
      </c>
      <c r="J585" s="18"/>
      <c r="K585" s="20"/>
      <c r="L585" s="18"/>
    </row>
    <row r="586" spans="1:12" ht="30" customHeight="1" x14ac:dyDescent="0.3">
      <c r="A586" s="59" t="s">
        <v>1138</v>
      </c>
      <c r="B586" s="47" t="s">
        <v>1137</v>
      </c>
      <c r="C586" s="47"/>
      <c r="D586" s="47" t="s">
        <v>128</v>
      </c>
      <c r="E586" s="50">
        <v>2021</v>
      </c>
      <c r="F586" s="46">
        <v>6</v>
      </c>
      <c r="G586" s="3"/>
      <c r="H586" s="4">
        <v>49</v>
      </c>
      <c r="I586" s="4">
        <f t="shared" si="26"/>
        <v>59.29</v>
      </c>
      <c r="J586" s="18"/>
      <c r="K586" s="20"/>
      <c r="L586" s="18"/>
    </row>
    <row r="587" spans="1:12" ht="30" customHeight="1" x14ac:dyDescent="0.3">
      <c r="A587" s="58" t="s">
        <v>302</v>
      </c>
      <c r="B587" s="3" t="s">
        <v>1406</v>
      </c>
      <c r="C587" s="3"/>
      <c r="D587" s="3" t="s">
        <v>128</v>
      </c>
      <c r="E587" s="70">
        <v>2023</v>
      </c>
      <c r="F587" s="3">
        <v>6</v>
      </c>
      <c r="G587" s="3"/>
      <c r="H587" s="4">
        <v>39.67</v>
      </c>
      <c r="I587" s="4">
        <f t="shared" si="26"/>
        <v>48.000700000000002</v>
      </c>
      <c r="J587" s="18"/>
      <c r="K587" s="20"/>
      <c r="L587" s="18"/>
    </row>
    <row r="588" spans="1:12" ht="30" customHeight="1" x14ac:dyDescent="0.3">
      <c r="A588" s="58" t="s">
        <v>302</v>
      </c>
      <c r="B588" s="3" t="s">
        <v>1406</v>
      </c>
      <c r="C588" s="3"/>
      <c r="D588" s="3" t="s">
        <v>128</v>
      </c>
      <c r="E588" s="70">
        <v>2024</v>
      </c>
      <c r="F588" s="3">
        <v>6</v>
      </c>
      <c r="G588" s="3"/>
      <c r="H588" s="4">
        <v>40.5</v>
      </c>
      <c r="I588" s="4">
        <f t="shared" si="26"/>
        <v>49.004999999999995</v>
      </c>
      <c r="J588" s="18" t="s">
        <v>10</v>
      </c>
      <c r="K588" s="20"/>
      <c r="L588" s="18"/>
    </row>
    <row r="589" spans="1:12" ht="30" customHeight="1" x14ac:dyDescent="0.3">
      <c r="A589" s="58" t="s">
        <v>164</v>
      </c>
      <c r="B589" s="3" t="s">
        <v>292</v>
      </c>
      <c r="C589" s="3"/>
      <c r="D589" s="3" t="s">
        <v>128</v>
      </c>
      <c r="E589" s="70" t="s">
        <v>165</v>
      </c>
      <c r="F589" s="3">
        <v>1</v>
      </c>
      <c r="G589" s="3"/>
      <c r="H589" s="4">
        <v>20</v>
      </c>
      <c r="I589" s="4">
        <f t="shared" si="26"/>
        <v>24.2</v>
      </c>
      <c r="J589" s="3"/>
      <c r="K589" s="20"/>
      <c r="L589" s="18"/>
    </row>
    <row r="590" spans="1:12" ht="30" customHeight="1" x14ac:dyDescent="0.3">
      <c r="A590" s="27" t="s">
        <v>1383</v>
      </c>
      <c r="B590" s="47" t="s">
        <v>1353</v>
      </c>
      <c r="C590" s="47"/>
      <c r="D590" s="47" t="s">
        <v>128</v>
      </c>
      <c r="E590" s="46">
        <v>1988</v>
      </c>
      <c r="F590" s="46">
        <v>5</v>
      </c>
      <c r="G590" s="3"/>
      <c r="H590" s="4">
        <v>25</v>
      </c>
      <c r="I590" s="4">
        <f t="shared" si="26"/>
        <v>30.25</v>
      </c>
      <c r="J590" s="18" t="s">
        <v>10</v>
      </c>
      <c r="K590" s="20"/>
      <c r="L590" s="18"/>
    </row>
    <row r="591" spans="1:12" ht="30" customHeight="1" x14ac:dyDescent="0.3">
      <c r="A591" s="27" t="s">
        <v>1370</v>
      </c>
      <c r="B591" s="47" t="s">
        <v>1348</v>
      </c>
      <c r="C591" s="47"/>
      <c r="D591" s="47" t="s">
        <v>128</v>
      </c>
      <c r="E591" s="46">
        <v>1983</v>
      </c>
      <c r="F591" s="46">
        <v>1</v>
      </c>
      <c r="G591" s="3"/>
      <c r="H591" s="4">
        <v>35</v>
      </c>
      <c r="I591" s="4">
        <f t="shared" si="26"/>
        <v>42.35</v>
      </c>
      <c r="J591" s="18" t="s">
        <v>10</v>
      </c>
      <c r="K591" s="20"/>
      <c r="L591" s="18"/>
    </row>
    <row r="592" spans="1:12" ht="30" customHeight="1" x14ac:dyDescent="0.3">
      <c r="A592" s="27" t="s">
        <v>1384</v>
      </c>
      <c r="B592" s="47" t="s">
        <v>1354</v>
      </c>
      <c r="C592" s="47"/>
      <c r="D592" s="47" t="s">
        <v>128</v>
      </c>
      <c r="E592" s="46">
        <v>2011</v>
      </c>
      <c r="F592" s="46">
        <v>2</v>
      </c>
      <c r="G592" s="3"/>
      <c r="H592" s="4">
        <v>20</v>
      </c>
      <c r="I592" s="4">
        <f t="shared" si="26"/>
        <v>24.2</v>
      </c>
      <c r="J592" s="18" t="s">
        <v>10</v>
      </c>
      <c r="K592" s="20"/>
      <c r="L592" s="18"/>
    </row>
    <row r="593" spans="1:12" ht="30" customHeight="1" x14ac:dyDescent="0.3">
      <c r="A593" s="27" t="s">
        <v>2020</v>
      </c>
      <c r="B593" s="47" t="s">
        <v>1979</v>
      </c>
      <c r="C593" s="47"/>
      <c r="D593" s="47" t="s">
        <v>128</v>
      </c>
      <c r="E593" s="46">
        <v>2006</v>
      </c>
      <c r="F593" s="46">
        <v>2</v>
      </c>
      <c r="G593" s="3"/>
      <c r="H593" s="4">
        <v>45</v>
      </c>
      <c r="I593" s="4">
        <f>H593*Bordeaux!$L$7</f>
        <v>54.449999999999996</v>
      </c>
      <c r="J593" s="18" t="s">
        <v>10</v>
      </c>
      <c r="K593" s="20"/>
      <c r="L593" s="18"/>
    </row>
    <row r="594" spans="1:12" ht="30" customHeight="1" x14ac:dyDescent="0.3">
      <c r="A594" s="59" t="s">
        <v>1120</v>
      </c>
      <c r="B594" s="47" t="s">
        <v>614</v>
      </c>
      <c r="C594" s="47"/>
      <c r="D594" s="47" t="s">
        <v>128</v>
      </c>
      <c r="E594" s="50">
        <v>2023</v>
      </c>
      <c r="F594" s="46">
        <v>1</v>
      </c>
      <c r="G594" s="3"/>
      <c r="H594" s="4">
        <v>175</v>
      </c>
      <c r="I594" s="4">
        <f t="shared" ref="I594:I603" si="27">H594*$L$6</f>
        <v>211.75</v>
      </c>
      <c r="J594" s="18" t="s">
        <v>10</v>
      </c>
      <c r="K594" s="20"/>
      <c r="L594" s="18"/>
    </row>
    <row r="595" spans="1:12" ht="30" customHeight="1" x14ac:dyDescent="0.3">
      <c r="A595" s="58" t="s">
        <v>1713</v>
      </c>
      <c r="B595" s="47" t="s">
        <v>118</v>
      </c>
      <c r="C595" s="47"/>
      <c r="D595" s="3" t="s">
        <v>128</v>
      </c>
      <c r="E595" s="50">
        <v>2021</v>
      </c>
      <c r="F595" s="46">
        <v>2</v>
      </c>
      <c r="G595" s="3"/>
      <c r="H595" s="4">
        <v>145</v>
      </c>
      <c r="I595" s="4">
        <f t="shared" si="27"/>
        <v>175.45</v>
      </c>
      <c r="J595" s="18"/>
      <c r="K595" s="20"/>
      <c r="L595" s="18"/>
    </row>
    <row r="596" spans="1:12" ht="30" customHeight="1" x14ac:dyDescent="0.3">
      <c r="A596" s="59" t="s">
        <v>861</v>
      </c>
      <c r="B596" s="47" t="s">
        <v>1078</v>
      </c>
      <c r="C596" s="47"/>
      <c r="D596" s="47" t="s">
        <v>128</v>
      </c>
      <c r="E596" s="50">
        <v>2018</v>
      </c>
      <c r="F596" s="46">
        <v>2</v>
      </c>
      <c r="G596" s="3"/>
      <c r="H596" s="4">
        <v>255</v>
      </c>
      <c r="I596" s="4">
        <f t="shared" si="27"/>
        <v>308.55</v>
      </c>
      <c r="J596" s="18"/>
      <c r="K596" s="20"/>
      <c r="L596" s="18"/>
    </row>
    <row r="597" spans="1:12" ht="30" customHeight="1" x14ac:dyDescent="0.3">
      <c r="A597" s="59" t="s">
        <v>861</v>
      </c>
      <c r="B597" s="47" t="s">
        <v>1078</v>
      </c>
      <c r="C597" s="47"/>
      <c r="D597" s="47" t="s">
        <v>128</v>
      </c>
      <c r="E597" s="50">
        <v>2019</v>
      </c>
      <c r="F597" s="46">
        <v>2</v>
      </c>
      <c r="G597" s="3"/>
      <c r="H597" s="4">
        <v>265</v>
      </c>
      <c r="I597" s="4">
        <f t="shared" si="27"/>
        <v>320.64999999999998</v>
      </c>
      <c r="J597" s="18"/>
      <c r="K597" s="20"/>
      <c r="L597" s="18"/>
    </row>
    <row r="598" spans="1:12" ht="30" customHeight="1" x14ac:dyDescent="0.3">
      <c r="A598" s="59" t="s">
        <v>861</v>
      </c>
      <c r="B598" s="47" t="s">
        <v>1078</v>
      </c>
      <c r="C598" s="47"/>
      <c r="D598" s="47" t="s">
        <v>128</v>
      </c>
      <c r="E598" s="50">
        <v>2020</v>
      </c>
      <c r="F598" s="46">
        <v>1</v>
      </c>
      <c r="G598" s="3"/>
      <c r="H598" s="4">
        <v>255</v>
      </c>
      <c r="I598" s="4">
        <f t="shared" si="27"/>
        <v>308.55</v>
      </c>
      <c r="J598" s="18"/>
      <c r="K598" s="20"/>
      <c r="L598" s="18"/>
    </row>
    <row r="599" spans="1:12" ht="30" customHeight="1" x14ac:dyDescent="0.3">
      <c r="A599" s="59" t="s">
        <v>861</v>
      </c>
      <c r="B599" s="47" t="s">
        <v>1078</v>
      </c>
      <c r="C599" s="47"/>
      <c r="D599" s="47" t="s">
        <v>128</v>
      </c>
      <c r="E599" s="50">
        <v>2021</v>
      </c>
      <c r="F599" s="46">
        <v>1</v>
      </c>
      <c r="G599" s="3"/>
      <c r="H599" s="4">
        <v>285</v>
      </c>
      <c r="I599" s="4">
        <f t="shared" si="27"/>
        <v>344.84999999999997</v>
      </c>
      <c r="J599" s="18"/>
      <c r="K599" s="20"/>
      <c r="L599" s="18"/>
    </row>
    <row r="600" spans="1:12" ht="30" customHeight="1" x14ac:dyDescent="0.3">
      <c r="A600" s="59" t="s">
        <v>861</v>
      </c>
      <c r="B600" s="47" t="s">
        <v>1078</v>
      </c>
      <c r="C600" s="47"/>
      <c r="D600" s="47" t="s">
        <v>128</v>
      </c>
      <c r="E600" s="50">
        <v>2022</v>
      </c>
      <c r="F600" s="46">
        <v>1</v>
      </c>
      <c r="G600" s="3"/>
      <c r="H600" s="4">
        <v>285</v>
      </c>
      <c r="I600" s="4">
        <f t="shared" si="27"/>
        <v>344.84999999999997</v>
      </c>
      <c r="J600" s="18"/>
      <c r="K600" s="20"/>
      <c r="L600" s="18"/>
    </row>
    <row r="601" spans="1:12" ht="30" customHeight="1" x14ac:dyDescent="0.3">
      <c r="A601" s="58" t="s">
        <v>491</v>
      </c>
      <c r="B601" s="3" t="s">
        <v>162</v>
      </c>
      <c r="C601" s="3"/>
      <c r="D601" s="3" t="s">
        <v>128</v>
      </c>
      <c r="E601" s="70">
        <v>2016</v>
      </c>
      <c r="F601" s="3">
        <f>6-2</f>
        <v>4</v>
      </c>
      <c r="G601" s="3"/>
      <c r="H601" s="4">
        <v>95</v>
      </c>
      <c r="I601" s="4">
        <f t="shared" si="27"/>
        <v>114.95</v>
      </c>
      <c r="J601" s="18"/>
      <c r="K601" s="20"/>
      <c r="L601" s="18"/>
    </row>
    <row r="602" spans="1:12" ht="30" customHeight="1" x14ac:dyDescent="0.3">
      <c r="A602" s="59" t="s">
        <v>860</v>
      </c>
      <c r="B602" s="3" t="s">
        <v>425</v>
      </c>
      <c r="C602" s="3"/>
      <c r="D602" s="3" t="s">
        <v>128</v>
      </c>
      <c r="E602" s="70">
        <v>2019</v>
      </c>
      <c r="F602" s="3">
        <v>12</v>
      </c>
      <c r="G602" s="3"/>
      <c r="H602" s="4">
        <v>49</v>
      </c>
      <c r="I602" s="4">
        <f t="shared" si="27"/>
        <v>59.29</v>
      </c>
      <c r="J602" s="18" t="s">
        <v>10</v>
      </c>
      <c r="K602" s="20"/>
      <c r="L602" s="18"/>
    </row>
    <row r="603" spans="1:12" ht="30" customHeight="1" x14ac:dyDescent="0.3">
      <c r="A603" s="59" t="s">
        <v>860</v>
      </c>
      <c r="B603" s="47" t="s">
        <v>425</v>
      </c>
      <c r="C603" s="47"/>
      <c r="D603" s="3" t="s">
        <v>128</v>
      </c>
      <c r="E603" s="50">
        <v>2020</v>
      </c>
      <c r="F603" s="46">
        <v>6</v>
      </c>
      <c r="G603" s="3"/>
      <c r="H603" s="4">
        <v>49</v>
      </c>
      <c r="I603" s="4">
        <f t="shared" si="27"/>
        <v>59.29</v>
      </c>
      <c r="J603" s="18"/>
      <c r="K603" s="20"/>
      <c r="L603" s="18"/>
    </row>
    <row r="604" spans="1:12" ht="30" customHeight="1" x14ac:dyDescent="0.3">
      <c r="A604" s="27" t="s">
        <v>1974</v>
      </c>
      <c r="B604" s="47" t="s">
        <v>1975</v>
      </c>
      <c r="C604" s="47"/>
      <c r="D604" s="47" t="s">
        <v>128</v>
      </c>
      <c r="E604" s="46">
        <v>2005</v>
      </c>
      <c r="F604" s="46">
        <v>1</v>
      </c>
      <c r="G604" s="3"/>
      <c r="H604" s="4">
        <v>55</v>
      </c>
      <c r="I604" s="4">
        <f>H604*Bordeaux!$L$7</f>
        <v>66.55</v>
      </c>
      <c r="J604" s="18" t="s">
        <v>10</v>
      </c>
      <c r="K604" s="20"/>
      <c r="L604" s="18"/>
    </row>
    <row r="605" spans="1:12" ht="30" customHeight="1" x14ac:dyDescent="0.3">
      <c r="A605" s="58" t="s">
        <v>762</v>
      </c>
      <c r="B605" s="3" t="s">
        <v>418</v>
      </c>
      <c r="C605" s="3"/>
      <c r="D605" s="3" t="s">
        <v>128</v>
      </c>
      <c r="E605" s="70">
        <v>2018</v>
      </c>
      <c r="F605" s="3">
        <v>2</v>
      </c>
      <c r="G605" s="3"/>
      <c r="H605" s="4">
        <v>53.72</v>
      </c>
      <c r="I605" s="4">
        <f t="shared" ref="I605:I637" si="28">H605*$L$6</f>
        <v>65.001199999999997</v>
      </c>
      <c r="J605" s="18"/>
      <c r="K605" s="53"/>
      <c r="L605" s="18"/>
    </row>
    <row r="606" spans="1:12" ht="30" customHeight="1" x14ac:dyDescent="0.3">
      <c r="A606" s="58" t="s">
        <v>140</v>
      </c>
      <c r="B606" s="3" t="s">
        <v>78</v>
      </c>
      <c r="C606" s="3"/>
      <c r="D606" s="3" t="s">
        <v>128</v>
      </c>
      <c r="E606" s="70">
        <v>2021</v>
      </c>
      <c r="F606" s="3">
        <v>6</v>
      </c>
      <c r="G606" s="3"/>
      <c r="H606" s="4">
        <v>61.98</v>
      </c>
      <c r="I606" s="4">
        <f t="shared" si="28"/>
        <v>74.995799999999988</v>
      </c>
      <c r="J606" s="18"/>
      <c r="K606" s="20"/>
      <c r="L606" s="18"/>
    </row>
    <row r="607" spans="1:12" ht="30" customHeight="1" x14ac:dyDescent="0.3">
      <c r="A607" s="58" t="s">
        <v>140</v>
      </c>
      <c r="B607" s="3" t="s">
        <v>78</v>
      </c>
      <c r="C607" s="3"/>
      <c r="D607" s="3" t="s">
        <v>128</v>
      </c>
      <c r="E607" s="70">
        <v>2022</v>
      </c>
      <c r="F607" s="3">
        <v>6</v>
      </c>
      <c r="G607" s="3"/>
      <c r="H607" s="4">
        <v>61.98</v>
      </c>
      <c r="I607" s="4">
        <f t="shared" si="28"/>
        <v>74.995799999999988</v>
      </c>
      <c r="J607" s="18" t="s">
        <v>10</v>
      </c>
      <c r="K607" s="20"/>
      <c r="L607" s="18"/>
    </row>
    <row r="608" spans="1:12" ht="30" customHeight="1" x14ac:dyDescent="0.3">
      <c r="A608" s="59" t="s">
        <v>140</v>
      </c>
      <c r="B608" s="47" t="s">
        <v>1078</v>
      </c>
      <c r="C608" s="47"/>
      <c r="D608" s="47" t="s">
        <v>128</v>
      </c>
      <c r="E608" s="50">
        <v>2018</v>
      </c>
      <c r="F608" s="46">
        <v>1</v>
      </c>
      <c r="G608" s="3"/>
      <c r="H608" s="4">
        <v>265</v>
      </c>
      <c r="I608" s="4">
        <f t="shared" si="28"/>
        <v>320.64999999999998</v>
      </c>
      <c r="J608" s="18"/>
      <c r="K608" s="56"/>
      <c r="L608" s="18"/>
    </row>
    <row r="609" spans="1:12" ht="30" customHeight="1" x14ac:dyDescent="0.3">
      <c r="A609" s="59" t="s">
        <v>140</v>
      </c>
      <c r="B609" s="47" t="s">
        <v>1078</v>
      </c>
      <c r="C609" s="47"/>
      <c r="D609" s="47" t="s">
        <v>128</v>
      </c>
      <c r="E609" s="50">
        <v>2019</v>
      </c>
      <c r="F609" s="46">
        <v>1</v>
      </c>
      <c r="G609" s="3"/>
      <c r="H609" s="4">
        <v>275</v>
      </c>
      <c r="I609" s="4">
        <f t="shared" si="28"/>
        <v>332.75</v>
      </c>
      <c r="J609" s="18"/>
      <c r="K609" s="56"/>
      <c r="L609" s="18"/>
    </row>
    <row r="610" spans="1:12" ht="30" customHeight="1" x14ac:dyDescent="0.3">
      <c r="A610" s="59" t="s">
        <v>140</v>
      </c>
      <c r="B610" s="47" t="s">
        <v>1078</v>
      </c>
      <c r="C610" s="47"/>
      <c r="D610" s="47" t="s">
        <v>128</v>
      </c>
      <c r="E610" s="50">
        <v>2020</v>
      </c>
      <c r="F610" s="46">
        <v>1</v>
      </c>
      <c r="G610" s="3"/>
      <c r="H610" s="4">
        <v>265</v>
      </c>
      <c r="I610" s="4">
        <f t="shared" si="28"/>
        <v>320.64999999999998</v>
      </c>
      <c r="J610" s="18"/>
      <c r="K610" s="56"/>
      <c r="L610" s="18"/>
    </row>
    <row r="611" spans="1:12" ht="30" customHeight="1" x14ac:dyDescent="0.3">
      <c r="A611" s="59" t="s">
        <v>140</v>
      </c>
      <c r="B611" s="47" t="s">
        <v>118</v>
      </c>
      <c r="C611" s="47"/>
      <c r="D611" s="47" t="s">
        <v>128</v>
      </c>
      <c r="E611" s="50">
        <v>2020</v>
      </c>
      <c r="F611" s="46">
        <v>1</v>
      </c>
      <c r="G611" s="3"/>
      <c r="H611" s="4">
        <v>155</v>
      </c>
      <c r="I611" s="4">
        <f t="shared" si="28"/>
        <v>187.54999999999998</v>
      </c>
      <c r="J611" s="18"/>
      <c r="K611" s="56"/>
      <c r="L611" s="18"/>
    </row>
    <row r="612" spans="1:12" ht="30" customHeight="1" x14ac:dyDescent="0.3">
      <c r="A612" s="59" t="s">
        <v>140</v>
      </c>
      <c r="B612" s="47" t="s">
        <v>118</v>
      </c>
      <c r="C612" s="47"/>
      <c r="D612" s="47" t="s">
        <v>128</v>
      </c>
      <c r="E612" s="50">
        <v>2021</v>
      </c>
      <c r="F612" s="46">
        <v>1</v>
      </c>
      <c r="G612" s="3"/>
      <c r="H612" s="4">
        <v>145</v>
      </c>
      <c r="I612" s="4">
        <f t="shared" si="28"/>
        <v>175.45</v>
      </c>
      <c r="J612" s="18"/>
      <c r="K612" s="56"/>
      <c r="L612" s="18"/>
    </row>
    <row r="613" spans="1:12" ht="30" customHeight="1" x14ac:dyDescent="0.3">
      <c r="A613" s="58" t="s">
        <v>1568</v>
      </c>
      <c r="B613" s="3" t="s">
        <v>1372</v>
      </c>
      <c r="C613" s="3"/>
      <c r="D613" s="3" t="s">
        <v>128</v>
      </c>
      <c r="E613" s="70">
        <v>2022</v>
      </c>
      <c r="F613" s="3">
        <v>1</v>
      </c>
      <c r="G613" s="3"/>
      <c r="H613" s="4">
        <v>110</v>
      </c>
      <c r="I613" s="4">
        <f t="shared" si="28"/>
        <v>133.1</v>
      </c>
      <c r="J613" s="18" t="s">
        <v>10</v>
      </c>
      <c r="K613" s="20"/>
      <c r="L613" s="18"/>
    </row>
    <row r="614" spans="1:12" ht="30" customHeight="1" x14ac:dyDescent="0.3">
      <c r="A614" s="59" t="s">
        <v>761</v>
      </c>
      <c r="B614" s="47" t="s">
        <v>708</v>
      </c>
      <c r="C614" s="47"/>
      <c r="D614" s="47" t="s">
        <v>128</v>
      </c>
      <c r="E614" s="50">
        <v>1990</v>
      </c>
      <c r="F614" s="46">
        <v>2</v>
      </c>
      <c r="G614" s="3"/>
      <c r="H614" s="4">
        <v>55</v>
      </c>
      <c r="I614" s="4">
        <f t="shared" si="28"/>
        <v>66.55</v>
      </c>
      <c r="J614" s="18"/>
      <c r="K614" s="20"/>
      <c r="L614" s="18"/>
    </row>
    <row r="615" spans="1:12" ht="30" customHeight="1" x14ac:dyDescent="0.3">
      <c r="A615" s="58" t="s">
        <v>469</v>
      </c>
      <c r="B615" s="3" t="s">
        <v>425</v>
      </c>
      <c r="C615" s="3"/>
      <c r="D615" s="3" t="s">
        <v>128</v>
      </c>
      <c r="E615" s="70">
        <v>2020</v>
      </c>
      <c r="F615" s="3">
        <v>5</v>
      </c>
      <c r="G615" s="3"/>
      <c r="H615" s="4">
        <v>47</v>
      </c>
      <c r="I615" s="4">
        <f t="shared" si="28"/>
        <v>56.87</v>
      </c>
      <c r="J615" s="18"/>
      <c r="K615" s="20" t="s">
        <v>52</v>
      </c>
      <c r="L615" s="18"/>
    </row>
    <row r="616" spans="1:12" ht="30" customHeight="1" x14ac:dyDescent="0.3">
      <c r="A616" s="58" t="s">
        <v>1570</v>
      </c>
      <c r="B616" s="3" t="s">
        <v>708</v>
      </c>
      <c r="C616" s="3"/>
      <c r="D616" s="3" t="s">
        <v>128</v>
      </c>
      <c r="E616" s="70">
        <v>2009</v>
      </c>
      <c r="F616" s="3">
        <v>10</v>
      </c>
      <c r="G616" s="3"/>
      <c r="H616" s="4">
        <v>55</v>
      </c>
      <c r="I616" s="4">
        <f t="shared" si="28"/>
        <v>66.55</v>
      </c>
      <c r="J616" s="18" t="s">
        <v>10</v>
      </c>
      <c r="K616" s="20"/>
      <c r="L616" s="18"/>
    </row>
    <row r="617" spans="1:12" ht="30" customHeight="1" x14ac:dyDescent="0.3">
      <c r="A617" s="58" t="s">
        <v>1571</v>
      </c>
      <c r="B617" s="3" t="s">
        <v>708</v>
      </c>
      <c r="C617" s="3"/>
      <c r="D617" s="3" t="s">
        <v>128</v>
      </c>
      <c r="E617" s="70">
        <v>2009</v>
      </c>
      <c r="F617" s="3">
        <v>12</v>
      </c>
      <c r="G617" s="3"/>
      <c r="H617" s="4">
        <v>55</v>
      </c>
      <c r="I617" s="4">
        <f t="shared" si="28"/>
        <v>66.55</v>
      </c>
      <c r="J617" s="18" t="s">
        <v>10</v>
      </c>
      <c r="K617" s="20"/>
      <c r="L617" s="18"/>
    </row>
    <row r="618" spans="1:12" ht="30" customHeight="1" x14ac:dyDescent="0.3">
      <c r="A618" s="58" t="s">
        <v>1572</v>
      </c>
      <c r="B618" s="3" t="s">
        <v>708</v>
      </c>
      <c r="C618" s="3"/>
      <c r="D618" s="3" t="s">
        <v>128</v>
      </c>
      <c r="E618" s="70">
        <v>2010</v>
      </c>
      <c r="F618" s="3">
        <v>12</v>
      </c>
      <c r="G618" s="3"/>
      <c r="H618" s="4">
        <v>45</v>
      </c>
      <c r="I618" s="4">
        <f t="shared" si="28"/>
        <v>54.449999999999996</v>
      </c>
      <c r="J618" s="18" t="s">
        <v>10</v>
      </c>
      <c r="K618" s="20"/>
      <c r="L618" s="18"/>
    </row>
    <row r="619" spans="1:12" ht="30" customHeight="1" x14ac:dyDescent="0.3">
      <c r="A619" s="59" t="s">
        <v>863</v>
      </c>
      <c r="B619" s="47" t="s">
        <v>614</v>
      </c>
      <c r="C619" s="47"/>
      <c r="D619" s="3" t="s">
        <v>128</v>
      </c>
      <c r="E619" s="50">
        <v>2022</v>
      </c>
      <c r="F619" s="46">
        <v>1</v>
      </c>
      <c r="G619" s="3"/>
      <c r="H619" s="4">
        <v>99</v>
      </c>
      <c r="I619" s="4">
        <f t="shared" si="28"/>
        <v>119.78999999999999</v>
      </c>
      <c r="J619" s="18"/>
      <c r="K619" s="20"/>
      <c r="L619" s="18"/>
    </row>
    <row r="620" spans="1:12" ht="30" customHeight="1" x14ac:dyDescent="0.3">
      <c r="A620" s="59" t="s">
        <v>862</v>
      </c>
      <c r="B620" s="47" t="s">
        <v>614</v>
      </c>
      <c r="C620" s="47"/>
      <c r="D620" s="3" t="s">
        <v>128</v>
      </c>
      <c r="E620" s="50">
        <v>2021</v>
      </c>
      <c r="F620" s="46">
        <v>1</v>
      </c>
      <c r="G620" s="3"/>
      <c r="H620" s="4">
        <v>95</v>
      </c>
      <c r="I620" s="4">
        <f t="shared" si="28"/>
        <v>114.95</v>
      </c>
      <c r="J620" s="18"/>
      <c r="K620" s="20"/>
      <c r="L620" s="18"/>
    </row>
    <row r="621" spans="1:12" ht="30" customHeight="1" x14ac:dyDescent="0.3">
      <c r="A621" s="58" t="s">
        <v>1446</v>
      </c>
      <c r="B621" s="3" t="s">
        <v>425</v>
      </c>
      <c r="C621" s="3"/>
      <c r="D621" s="3" t="s">
        <v>128</v>
      </c>
      <c r="E621" s="70">
        <v>2022</v>
      </c>
      <c r="F621" s="3">
        <v>6</v>
      </c>
      <c r="G621" s="3"/>
      <c r="H621" s="4">
        <v>45</v>
      </c>
      <c r="I621" s="4">
        <f t="shared" si="28"/>
        <v>54.449999999999996</v>
      </c>
      <c r="J621" s="18"/>
      <c r="K621" s="20"/>
      <c r="L621" s="18"/>
    </row>
    <row r="622" spans="1:12" ht="30" customHeight="1" x14ac:dyDescent="0.3">
      <c r="A622" s="58" t="s">
        <v>615</v>
      </c>
      <c r="B622" s="3" t="s">
        <v>637</v>
      </c>
      <c r="C622" s="3"/>
      <c r="D622" s="3" t="s">
        <v>128</v>
      </c>
      <c r="E622" s="70">
        <v>2017</v>
      </c>
      <c r="F622" s="3">
        <v>1</v>
      </c>
      <c r="G622" s="3"/>
      <c r="H622" s="4">
        <v>85</v>
      </c>
      <c r="I622" s="4">
        <f t="shared" si="28"/>
        <v>102.85</v>
      </c>
      <c r="J622" s="18"/>
      <c r="K622" s="20"/>
      <c r="L622" s="18"/>
    </row>
    <row r="623" spans="1:12" ht="30" customHeight="1" x14ac:dyDescent="0.3">
      <c r="A623" s="58" t="s">
        <v>615</v>
      </c>
      <c r="B623" s="3" t="s">
        <v>637</v>
      </c>
      <c r="C623" s="3"/>
      <c r="D623" s="3" t="s">
        <v>128</v>
      </c>
      <c r="E623" s="70">
        <v>2018</v>
      </c>
      <c r="F623" s="3">
        <v>1</v>
      </c>
      <c r="G623" s="3"/>
      <c r="H623" s="4">
        <v>95</v>
      </c>
      <c r="I623" s="4">
        <f t="shared" si="28"/>
        <v>114.95</v>
      </c>
      <c r="J623" s="18"/>
      <c r="K623" s="20"/>
      <c r="L623" s="18"/>
    </row>
    <row r="624" spans="1:12" ht="30" customHeight="1" x14ac:dyDescent="0.3">
      <c r="A624" s="58" t="s">
        <v>615</v>
      </c>
      <c r="B624" s="3" t="s">
        <v>637</v>
      </c>
      <c r="C624" s="3"/>
      <c r="D624" s="3" t="s">
        <v>128</v>
      </c>
      <c r="E624" s="70">
        <v>2020</v>
      </c>
      <c r="F624" s="3">
        <v>1</v>
      </c>
      <c r="G624" s="3"/>
      <c r="H624" s="4">
        <v>95</v>
      </c>
      <c r="I624" s="4">
        <f t="shared" si="28"/>
        <v>114.95</v>
      </c>
      <c r="J624" s="18"/>
      <c r="K624" s="20"/>
      <c r="L624" s="18"/>
    </row>
    <row r="625" spans="1:12" ht="30" customHeight="1" x14ac:dyDescent="0.3">
      <c r="A625" s="59" t="s">
        <v>615</v>
      </c>
      <c r="B625" s="47" t="s">
        <v>614</v>
      </c>
      <c r="C625" s="47"/>
      <c r="D625" s="3" t="s">
        <v>128</v>
      </c>
      <c r="E625" s="50">
        <v>2021</v>
      </c>
      <c r="F625" s="46">
        <v>1</v>
      </c>
      <c r="G625" s="3"/>
      <c r="H625" s="4">
        <v>95</v>
      </c>
      <c r="I625" s="4">
        <f t="shared" si="28"/>
        <v>114.95</v>
      </c>
      <c r="J625" s="18"/>
      <c r="K625" s="20"/>
      <c r="L625" s="18"/>
    </row>
    <row r="626" spans="1:12" ht="30" customHeight="1" x14ac:dyDescent="0.3">
      <c r="A626" s="59" t="s">
        <v>615</v>
      </c>
      <c r="B626" s="47" t="s">
        <v>614</v>
      </c>
      <c r="C626" s="47"/>
      <c r="D626" s="3" t="s">
        <v>128</v>
      </c>
      <c r="E626" s="50">
        <v>2022</v>
      </c>
      <c r="F626" s="46">
        <v>1</v>
      </c>
      <c r="G626" s="3"/>
      <c r="H626" s="4">
        <v>105</v>
      </c>
      <c r="I626" s="4">
        <f t="shared" si="28"/>
        <v>127.05</v>
      </c>
      <c r="J626" s="18"/>
      <c r="K626" s="20"/>
      <c r="L626" s="18"/>
    </row>
    <row r="627" spans="1:12" ht="30" customHeight="1" x14ac:dyDescent="0.3">
      <c r="A627" s="59" t="s">
        <v>615</v>
      </c>
      <c r="B627" s="47" t="s">
        <v>614</v>
      </c>
      <c r="C627" s="47"/>
      <c r="D627" s="3" t="s">
        <v>128</v>
      </c>
      <c r="E627" s="50">
        <v>2023</v>
      </c>
      <c r="F627" s="46">
        <v>1</v>
      </c>
      <c r="G627" s="3"/>
      <c r="H627" s="4">
        <v>110</v>
      </c>
      <c r="I627" s="4">
        <f t="shared" si="28"/>
        <v>133.1</v>
      </c>
      <c r="J627" s="18"/>
      <c r="K627" s="20"/>
      <c r="L627" s="18"/>
    </row>
    <row r="628" spans="1:12" ht="30" customHeight="1" x14ac:dyDescent="0.3">
      <c r="A628" s="59" t="s">
        <v>615</v>
      </c>
      <c r="B628" s="47" t="s">
        <v>614</v>
      </c>
      <c r="C628" s="47"/>
      <c r="D628" s="3" t="s">
        <v>128</v>
      </c>
      <c r="E628" s="50">
        <v>2024</v>
      </c>
      <c r="F628" s="46">
        <v>1</v>
      </c>
      <c r="G628" s="3"/>
      <c r="H628" s="4">
        <v>110</v>
      </c>
      <c r="I628" s="4">
        <f t="shared" si="28"/>
        <v>133.1</v>
      </c>
      <c r="J628" s="18" t="s">
        <v>10</v>
      </c>
      <c r="K628" s="20"/>
      <c r="L628" s="18"/>
    </row>
    <row r="629" spans="1:12" ht="30" customHeight="1" x14ac:dyDescent="0.3">
      <c r="A629" s="58" t="s">
        <v>616</v>
      </c>
      <c r="B629" s="3" t="s">
        <v>637</v>
      </c>
      <c r="C629" s="3"/>
      <c r="D629" s="3" t="s">
        <v>128</v>
      </c>
      <c r="E629" s="70">
        <v>2018</v>
      </c>
      <c r="F629" s="3">
        <v>1</v>
      </c>
      <c r="G629" s="3"/>
      <c r="H629" s="4">
        <v>95</v>
      </c>
      <c r="I629" s="4">
        <f t="shared" si="28"/>
        <v>114.95</v>
      </c>
      <c r="J629" s="18"/>
      <c r="K629" s="20"/>
      <c r="L629" s="18"/>
    </row>
    <row r="630" spans="1:12" ht="30" customHeight="1" x14ac:dyDescent="0.3">
      <c r="A630" s="58" t="s">
        <v>616</v>
      </c>
      <c r="B630" s="3" t="s">
        <v>637</v>
      </c>
      <c r="C630" s="3"/>
      <c r="D630" s="3" t="s">
        <v>128</v>
      </c>
      <c r="E630" s="70">
        <v>2019</v>
      </c>
      <c r="F630" s="3">
        <v>1</v>
      </c>
      <c r="G630" s="3"/>
      <c r="H630" s="4">
        <v>95</v>
      </c>
      <c r="I630" s="4">
        <f t="shared" si="28"/>
        <v>114.95</v>
      </c>
      <c r="J630" s="18"/>
      <c r="K630" s="20"/>
      <c r="L630" s="18"/>
    </row>
    <row r="631" spans="1:12" ht="30" customHeight="1" x14ac:dyDescent="0.3">
      <c r="A631" s="58" t="s">
        <v>616</v>
      </c>
      <c r="B631" s="3" t="s">
        <v>637</v>
      </c>
      <c r="C631" s="3"/>
      <c r="D631" s="3" t="s">
        <v>128</v>
      </c>
      <c r="E631" s="70">
        <v>2020</v>
      </c>
      <c r="F631" s="3">
        <v>1</v>
      </c>
      <c r="G631" s="3"/>
      <c r="H631" s="4">
        <v>95</v>
      </c>
      <c r="I631" s="4">
        <f t="shared" si="28"/>
        <v>114.95</v>
      </c>
      <c r="J631" s="18"/>
      <c r="K631" s="20"/>
      <c r="L631" s="18"/>
    </row>
    <row r="632" spans="1:12" ht="30" customHeight="1" x14ac:dyDescent="0.3">
      <c r="A632" s="59" t="s">
        <v>616</v>
      </c>
      <c r="B632" s="47" t="s">
        <v>614</v>
      </c>
      <c r="C632" s="47"/>
      <c r="D632" s="3" t="s">
        <v>128</v>
      </c>
      <c r="E632" s="50">
        <v>2021</v>
      </c>
      <c r="F632" s="46">
        <v>1</v>
      </c>
      <c r="G632" s="3"/>
      <c r="H632" s="4">
        <v>95</v>
      </c>
      <c r="I632" s="4">
        <f t="shared" si="28"/>
        <v>114.95</v>
      </c>
      <c r="J632" s="18"/>
      <c r="K632" s="20"/>
      <c r="L632" s="18"/>
    </row>
    <row r="633" spans="1:12" ht="30" customHeight="1" x14ac:dyDescent="0.3">
      <c r="A633" s="59" t="s">
        <v>616</v>
      </c>
      <c r="B633" s="47" t="s">
        <v>614</v>
      </c>
      <c r="C633" s="47"/>
      <c r="D633" s="3" t="s">
        <v>128</v>
      </c>
      <c r="E633" s="50">
        <v>2022</v>
      </c>
      <c r="F633" s="46">
        <v>1</v>
      </c>
      <c r="G633" s="3"/>
      <c r="H633" s="4">
        <v>105</v>
      </c>
      <c r="I633" s="4">
        <f t="shared" si="28"/>
        <v>127.05</v>
      </c>
      <c r="J633" s="18"/>
      <c r="K633" s="20"/>
      <c r="L633" s="18"/>
    </row>
    <row r="634" spans="1:12" ht="30" customHeight="1" x14ac:dyDescent="0.3">
      <c r="A634" s="59" t="s">
        <v>616</v>
      </c>
      <c r="B634" s="47" t="s">
        <v>614</v>
      </c>
      <c r="C634" s="47"/>
      <c r="D634" s="3" t="s">
        <v>128</v>
      </c>
      <c r="E634" s="50">
        <v>2023</v>
      </c>
      <c r="F634" s="46">
        <v>1</v>
      </c>
      <c r="G634" s="3"/>
      <c r="H634" s="4">
        <v>110</v>
      </c>
      <c r="I634" s="4">
        <f t="shared" si="28"/>
        <v>133.1</v>
      </c>
      <c r="J634" s="18"/>
      <c r="K634" s="20"/>
      <c r="L634" s="18"/>
    </row>
    <row r="635" spans="1:12" ht="30" customHeight="1" x14ac:dyDescent="0.3">
      <c r="A635" s="59" t="s">
        <v>616</v>
      </c>
      <c r="B635" s="47" t="s">
        <v>614</v>
      </c>
      <c r="C635" s="47"/>
      <c r="D635" s="3" t="s">
        <v>128</v>
      </c>
      <c r="E635" s="50">
        <v>2024</v>
      </c>
      <c r="F635" s="46">
        <v>1</v>
      </c>
      <c r="G635" s="3"/>
      <c r="H635" s="4">
        <v>110</v>
      </c>
      <c r="I635" s="4">
        <f t="shared" si="28"/>
        <v>133.1</v>
      </c>
      <c r="J635" s="18" t="s">
        <v>10</v>
      </c>
      <c r="K635" s="20"/>
      <c r="L635" s="18"/>
    </row>
    <row r="636" spans="1:12" ht="30" customHeight="1" x14ac:dyDescent="0.3">
      <c r="A636" s="59" t="s">
        <v>906</v>
      </c>
      <c r="B636" s="47" t="s">
        <v>902</v>
      </c>
      <c r="C636" s="47"/>
      <c r="D636" s="47" t="s">
        <v>128</v>
      </c>
      <c r="E636" s="50">
        <v>2017</v>
      </c>
      <c r="F636" s="46">
        <v>2</v>
      </c>
      <c r="G636" s="3"/>
      <c r="H636" s="4">
        <v>345</v>
      </c>
      <c r="I636" s="4">
        <f t="shared" si="28"/>
        <v>417.45</v>
      </c>
      <c r="J636" s="18"/>
      <c r="K636" s="20"/>
      <c r="L636" s="18"/>
    </row>
    <row r="637" spans="1:12" ht="30" customHeight="1" x14ac:dyDescent="0.3">
      <c r="A637" s="27" t="s">
        <v>1394</v>
      </c>
      <c r="B637" s="47" t="s">
        <v>1393</v>
      </c>
      <c r="C637" s="47"/>
      <c r="D637" s="47" t="s">
        <v>128</v>
      </c>
      <c r="E637" s="46">
        <v>1994</v>
      </c>
      <c r="F637" s="46">
        <f>7-1</f>
        <v>6</v>
      </c>
      <c r="G637" s="3"/>
      <c r="H637" s="4">
        <v>55</v>
      </c>
      <c r="I637" s="4">
        <f t="shared" si="28"/>
        <v>66.55</v>
      </c>
      <c r="J637" s="18"/>
      <c r="K637" s="20"/>
      <c r="L637" s="18"/>
    </row>
    <row r="638" spans="1:12" ht="30" customHeight="1" x14ac:dyDescent="0.3">
      <c r="A638" s="27" t="s">
        <v>1704</v>
      </c>
      <c r="B638" s="47" t="s">
        <v>1614</v>
      </c>
      <c r="C638" s="47"/>
      <c r="D638" s="47" t="s">
        <v>128</v>
      </c>
      <c r="E638" s="46">
        <v>2004</v>
      </c>
      <c r="F638" s="46">
        <v>1</v>
      </c>
      <c r="G638" s="3"/>
      <c r="H638" s="4">
        <v>35</v>
      </c>
      <c r="I638" s="4">
        <f>H638*Bordeaux!$L$7</f>
        <v>42.35</v>
      </c>
      <c r="J638" s="18" t="s">
        <v>10</v>
      </c>
      <c r="K638" s="20"/>
      <c r="L638" s="18"/>
    </row>
    <row r="639" spans="1:12" ht="30" customHeight="1" x14ac:dyDescent="0.3">
      <c r="A639" s="27" t="s">
        <v>1641</v>
      </c>
      <c r="B639" s="47" t="s">
        <v>883</v>
      </c>
      <c r="C639" s="47"/>
      <c r="D639" s="47" t="s">
        <v>128</v>
      </c>
      <c r="E639" s="46">
        <v>1973</v>
      </c>
      <c r="F639" s="46">
        <v>2</v>
      </c>
      <c r="G639" s="3"/>
      <c r="H639" s="4">
        <v>25</v>
      </c>
      <c r="I639" s="4">
        <f>H639*Bordeaux!$L$7</f>
        <v>30.25</v>
      </c>
      <c r="J639" s="18" t="s">
        <v>10</v>
      </c>
      <c r="K639" s="20" t="s">
        <v>372</v>
      </c>
      <c r="L639" s="18"/>
    </row>
    <row r="640" spans="1:12" ht="30" customHeight="1" x14ac:dyDescent="0.3">
      <c r="A640" s="58" t="s">
        <v>1503</v>
      </c>
      <c r="B640" s="3" t="s">
        <v>137</v>
      </c>
      <c r="C640" s="3"/>
      <c r="D640" s="3" t="s">
        <v>128</v>
      </c>
      <c r="E640" s="70">
        <v>2023</v>
      </c>
      <c r="F640" s="3">
        <v>12</v>
      </c>
      <c r="G640" s="3"/>
      <c r="H640" s="4">
        <v>23.97</v>
      </c>
      <c r="I640" s="4">
        <f>H640*$L$6</f>
        <v>29.003699999999998</v>
      </c>
      <c r="J640" s="18"/>
      <c r="K640" s="20"/>
      <c r="L640" s="18"/>
    </row>
    <row r="641" spans="1:12" ht="30" customHeight="1" x14ac:dyDescent="0.3">
      <c r="A641" s="58" t="s">
        <v>1806</v>
      </c>
      <c r="B641" s="3" t="s">
        <v>754</v>
      </c>
      <c r="C641" s="3" t="s">
        <v>340</v>
      </c>
      <c r="D641" s="3" t="s">
        <v>128</v>
      </c>
      <c r="E641" s="70">
        <v>2023</v>
      </c>
      <c r="F641" s="3">
        <v>6</v>
      </c>
      <c r="G641" s="3"/>
      <c r="H641" s="4">
        <v>37.19</v>
      </c>
      <c r="I641" s="4">
        <f>H641*$L$6</f>
        <v>44.999899999999997</v>
      </c>
      <c r="J641" s="18" t="s">
        <v>10</v>
      </c>
      <c r="K641" s="20"/>
      <c r="L641" s="18"/>
    </row>
    <row r="642" spans="1:12" ht="30" customHeight="1" x14ac:dyDescent="0.3">
      <c r="A642" s="72" t="s">
        <v>1777</v>
      </c>
      <c r="B642" s="3" t="s">
        <v>1752</v>
      </c>
      <c r="C642" s="3"/>
      <c r="D642" s="3" t="s">
        <v>128</v>
      </c>
      <c r="E642" s="3">
        <v>2021</v>
      </c>
      <c r="F642" s="3">
        <v>3</v>
      </c>
      <c r="G642" s="3"/>
      <c r="H642" s="4">
        <v>0</v>
      </c>
      <c r="I642" s="4">
        <f>H642*Rhone!$L$7</f>
        <v>0</v>
      </c>
      <c r="J642" s="18" t="s">
        <v>10</v>
      </c>
      <c r="K642" s="20"/>
      <c r="L642" s="18"/>
    </row>
    <row r="643" spans="1:12" ht="30" customHeight="1" x14ac:dyDescent="0.3">
      <c r="A643" s="59" t="s">
        <v>887</v>
      </c>
      <c r="B643" s="47" t="s">
        <v>57</v>
      </c>
      <c r="C643" s="47"/>
      <c r="D643" s="47" t="s">
        <v>128</v>
      </c>
      <c r="E643" s="50">
        <v>1979</v>
      </c>
      <c r="F643" s="46">
        <v>1</v>
      </c>
      <c r="G643" s="3"/>
      <c r="H643" s="4">
        <v>25</v>
      </c>
      <c r="I643" s="4">
        <f>H643*$L$6</f>
        <v>30.25</v>
      </c>
      <c r="J643" s="18" t="s">
        <v>10</v>
      </c>
      <c r="K643" s="20"/>
      <c r="L643" s="18"/>
    </row>
    <row r="644" spans="1:12" ht="30" customHeight="1" x14ac:dyDescent="0.3">
      <c r="A644" s="27" t="s">
        <v>1477</v>
      </c>
      <c r="B644" s="47" t="s">
        <v>1438</v>
      </c>
      <c r="C644" s="47"/>
      <c r="D644" s="47" t="s">
        <v>128</v>
      </c>
      <c r="E644" s="46">
        <v>1999</v>
      </c>
      <c r="F644" s="46">
        <v>3</v>
      </c>
      <c r="G644" s="3"/>
      <c r="H644" s="4">
        <v>20</v>
      </c>
      <c r="I644" s="4">
        <f>H644*$L$6</f>
        <v>24.2</v>
      </c>
      <c r="J644" s="18" t="s">
        <v>10</v>
      </c>
      <c r="K644" s="20"/>
      <c r="L644" s="18"/>
    </row>
    <row r="645" spans="1:12" ht="30" customHeight="1" x14ac:dyDescent="0.3">
      <c r="A645" s="27" t="s">
        <v>1478</v>
      </c>
      <c r="B645" s="47" t="s">
        <v>1439</v>
      </c>
      <c r="C645" s="47" t="s">
        <v>358</v>
      </c>
      <c r="D645" s="47" t="s">
        <v>128</v>
      </c>
      <c r="E645" s="46">
        <v>2000</v>
      </c>
      <c r="F645" s="46">
        <v>1</v>
      </c>
      <c r="G645" s="3"/>
      <c r="H645" s="4">
        <v>20</v>
      </c>
      <c r="I645" s="4">
        <f>H645*$L$6</f>
        <v>24.2</v>
      </c>
      <c r="J645" s="18" t="s">
        <v>10</v>
      </c>
      <c r="K645" s="20"/>
      <c r="L645" s="18"/>
    </row>
    <row r="646" spans="1:12" ht="30" customHeight="1" x14ac:dyDescent="0.3">
      <c r="A646" s="59" t="s">
        <v>827</v>
      </c>
      <c r="B646" s="47" t="s">
        <v>817</v>
      </c>
      <c r="C646" s="47" t="s">
        <v>340</v>
      </c>
      <c r="D646" s="3" t="s">
        <v>128</v>
      </c>
      <c r="E646" s="50">
        <v>1990</v>
      </c>
      <c r="F646" s="46">
        <v>1</v>
      </c>
      <c r="G646" s="3"/>
      <c r="H646" s="4">
        <v>25</v>
      </c>
      <c r="I646" s="4">
        <f>H646*$L$6</f>
        <v>30.25</v>
      </c>
      <c r="J646" s="18" t="s">
        <v>10</v>
      </c>
      <c r="K646" s="20"/>
      <c r="L646" s="18"/>
    </row>
    <row r="647" spans="1:12" ht="30" customHeight="1" x14ac:dyDescent="0.3">
      <c r="A647" s="58" t="s">
        <v>402</v>
      </c>
      <c r="B647" s="3" t="s">
        <v>754</v>
      </c>
      <c r="C647" s="3"/>
      <c r="D647" s="3" t="s">
        <v>128</v>
      </c>
      <c r="E647" s="70">
        <v>2023</v>
      </c>
      <c r="F647" s="3">
        <v>6</v>
      </c>
      <c r="G647" s="3"/>
      <c r="H647" s="4">
        <v>32.229999999999997</v>
      </c>
      <c r="I647" s="4">
        <f>H647*$L$6</f>
        <v>38.998299999999993</v>
      </c>
      <c r="J647" s="18" t="s">
        <v>10</v>
      </c>
      <c r="K647" s="20"/>
      <c r="L647" s="18"/>
    </row>
    <row r="648" spans="1:12" ht="30" customHeight="1" x14ac:dyDescent="0.3">
      <c r="A648" s="19" t="s">
        <v>402</v>
      </c>
      <c r="B648" s="3" t="s">
        <v>1752</v>
      </c>
      <c r="C648" s="3"/>
      <c r="D648" s="3" t="s">
        <v>128</v>
      </c>
      <c r="E648" s="3">
        <v>2015</v>
      </c>
      <c r="F648" s="3">
        <v>1</v>
      </c>
      <c r="G648" s="3"/>
      <c r="H648" s="4">
        <v>40</v>
      </c>
      <c r="I648" s="4">
        <f>H648*Rhone!$L$7</f>
        <v>48.4</v>
      </c>
      <c r="J648" s="18" t="s">
        <v>10</v>
      </c>
      <c r="K648" s="20"/>
      <c r="L648" s="18"/>
    </row>
    <row r="649" spans="1:12" ht="30" customHeight="1" x14ac:dyDescent="0.3">
      <c r="A649" s="58" t="s">
        <v>402</v>
      </c>
      <c r="B649" s="47" t="s">
        <v>648</v>
      </c>
      <c r="C649" s="47"/>
      <c r="D649" s="47" t="s">
        <v>128</v>
      </c>
      <c r="E649" s="50">
        <v>2020</v>
      </c>
      <c r="F649" s="46">
        <v>6</v>
      </c>
      <c r="G649" s="3"/>
      <c r="H649" s="4">
        <v>30</v>
      </c>
      <c r="I649" s="4">
        <f>H649*$L$6</f>
        <v>36.299999999999997</v>
      </c>
      <c r="J649" s="18"/>
      <c r="K649" s="20"/>
      <c r="L649" s="18"/>
    </row>
    <row r="650" spans="1:12" ht="30" customHeight="1" x14ac:dyDescent="0.3">
      <c r="A650" s="58" t="s">
        <v>402</v>
      </c>
      <c r="B650" s="47" t="s">
        <v>648</v>
      </c>
      <c r="C650" s="47"/>
      <c r="D650" s="47" t="s">
        <v>128</v>
      </c>
      <c r="E650" s="50">
        <v>2023</v>
      </c>
      <c r="F650" s="46">
        <v>6</v>
      </c>
      <c r="G650" s="3"/>
      <c r="H650" s="4">
        <v>35</v>
      </c>
      <c r="I650" s="4">
        <f>H650*$L$6</f>
        <v>42.35</v>
      </c>
      <c r="J650" s="18" t="s">
        <v>10</v>
      </c>
      <c r="K650" s="20"/>
      <c r="L650" s="18"/>
    </row>
    <row r="651" spans="1:12" ht="30" customHeight="1" x14ac:dyDescent="0.3">
      <c r="A651" s="27" t="s">
        <v>1634</v>
      </c>
      <c r="B651" s="47" t="s">
        <v>1611</v>
      </c>
      <c r="C651" s="47"/>
      <c r="D651" s="47" t="s">
        <v>128</v>
      </c>
      <c r="E651" s="46">
        <v>1999</v>
      </c>
      <c r="F651" s="46">
        <v>9</v>
      </c>
      <c r="G651" s="3"/>
      <c r="H651" s="4">
        <v>45</v>
      </c>
      <c r="I651" s="4">
        <f>H651*Bordeaux!$L$7</f>
        <v>54.449999999999996</v>
      </c>
      <c r="J651" s="18" t="s">
        <v>10</v>
      </c>
      <c r="K651" s="20"/>
      <c r="L651" s="18"/>
    </row>
    <row r="652" spans="1:12" ht="30" customHeight="1" x14ac:dyDescent="0.3">
      <c r="A652" s="59" t="s">
        <v>789</v>
      </c>
      <c r="B652" s="47" t="s">
        <v>772</v>
      </c>
      <c r="C652" s="47"/>
      <c r="D652" s="47" t="s">
        <v>128</v>
      </c>
      <c r="E652" s="50">
        <v>1997</v>
      </c>
      <c r="F652" s="46">
        <v>1</v>
      </c>
      <c r="G652" s="3"/>
      <c r="H652" s="4">
        <v>35</v>
      </c>
      <c r="I652" s="4">
        <f t="shared" ref="I652:I663" si="29">H652*$L$6</f>
        <v>42.35</v>
      </c>
      <c r="J652" s="18"/>
      <c r="K652" s="56"/>
      <c r="L652" s="18"/>
    </row>
    <row r="653" spans="1:12" ht="30" customHeight="1" x14ac:dyDescent="0.3">
      <c r="A653" s="59" t="s">
        <v>790</v>
      </c>
      <c r="B653" s="47" t="s">
        <v>772</v>
      </c>
      <c r="C653" s="47"/>
      <c r="D653" s="47" t="s">
        <v>128</v>
      </c>
      <c r="E653" s="50">
        <v>2001</v>
      </c>
      <c r="F653" s="46">
        <v>1</v>
      </c>
      <c r="G653" s="3"/>
      <c r="H653" s="4">
        <v>40</v>
      </c>
      <c r="I653" s="4">
        <f t="shared" si="29"/>
        <v>48.4</v>
      </c>
      <c r="J653" s="18"/>
      <c r="K653" s="56"/>
      <c r="L653" s="18"/>
    </row>
    <row r="654" spans="1:12" ht="30" customHeight="1" x14ac:dyDescent="0.3">
      <c r="A654" s="59" t="s">
        <v>788</v>
      </c>
      <c r="B654" s="47" t="s">
        <v>773</v>
      </c>
      <c r="C654" s="47"/>
      <c r="D654" s="47" t="s">
        <v>128</v>
      </c>
      <c r="E654" s="50">
        <v>1991</v>
      </c>
      <c r="F654" s="46">
        <f>2-1</f>
        <v>1</v>
      </c>
      <c r="G654" s="3"/>
      <c r="H654" s="4">
        <v>125</v>
      </c>
      <c r="I654" s="4">
        <f t="shared" si="29"/>
        <v>151.25</v>
      </c>
      <c r="J654" s="18"/>
      <c r="K654" s="56"/>
      <c r="L654" s="18"/>
    </row>
    <row r="655" spans="1:12" ht="30" customHeight="1" x14ac:dyDescent="0.3">
      <c r="A655" s="59" t="s">
        <v>791</v>
      </c>
      <c r="B655" s="47" t="s">
        <v>773</v>
      </c>
      <c r="C655" s="47"/>
      <c r="D655" s="47" t="s">
        <v>128</v>
      </c>
      <c r="E655" s="50">
        <v>1990</v>
      </c>
      <c r="F655" s="46">
        <v>1</v>
      </c>
      <c r="G655" s="3"/>
      <c r="H655" s="4">
        <v>125</v>
      </c>
      <c r="I655" s="4">
        <f t="shared" si="29"/>
        <v>151.25</v>
      </c>
      <c r="J655" s="18"/>
      <c r="K655" s="56"/>
      <c r="L655" s="18"/>
    </row>
    <row r="656" spans="1:12" ht="30" customHeight="1" x14ac:dyDescent="0.3">
      <c r="A656" s="27" t="s">
        <v>1251</v>
      </c>
      <c r="B656" s="47" t="s">
        <v>1193</v>
      </c>
      <c r="C656" s="47"/>
      <c r="D656" s="47" t="s">
        <v>128</v>
      </c>
      <c r="E656" s="50">
        <v>1973</v>
      </c>
      <c r="F656" s="46">
        <f>4-1</f>
        <v>3</v>
      </c>
      <c r="G656" s="3"/>
      <c r="H656" s="4">
        <v>38</v>
      </c>
      <c r="I656" s="4">
        <f t="shared" si="29"/>
        <v>45.98</v>
      </c>
      <c r="J656" s="18"/>
      <c r="K656" s="20"/>
      <c r="L656" s="18"/>
    </row>
    <row r="657" spans="1:12" ht="30" customHeight="1" x14ac:dyDescent="0.3">
      <c r="A657" s="58" t="s">
        <v>300</v>
      </c>
      <c r="B657" s="3" t="s">
        <v>98</v>
      </c>
      <c r="C657" s="3"/>
      <c r="D657" s="3" t="s">
        <v>128</v>
      </c>
      <c r="E657" s="70">
        <v>1999</v>
      </c>
      <c r="F657" s="3">
        <v>2</v>
      </c>
      <c r="G657" s="3"/>
      <c r="H657" s="4">
        <v>165</v>
      </c>
      <c r="I657" s="4">
        <f t="shared" si="29"/>
        <v>199.65</v>
      </c>
      <c r="J657" s="18"/>
      <c r="K657" s="20"/>
      <c r="L657" s="18"/>
    </row>
    <row r="658" spans="1:12" ht="30" customHeight="1" x14ac:dyDescent="0.3">
      <c r="A658" s="58" t="s">
        <v>350</v>
      </c>
      <c r="B658" s="3" t="s">
        <v>133</v>
      </c>
      <c r="C658" s="3"/>
      <c r="D658" s="3" t="s">
        <v>128</v>
      </c>
      <c r="E658" s="70">
        <v>2017</v>
      </c>
      <c r="F658" s="3">
        <v>1</v>
      </c>
      <c r="G658" s="3"/>
      <c r="H658" s="4">
        <v>50</v>
      </c>
      <c r="I658" s="4">
        <f t="shared" si="29"/>
        <v>60.5</v>
      </c>
      <c r="J658" s="3"/>
      <c r="K658" s="20"/>
      <c r="L658" s="18"/>
    </row>
    <row r="659" spans="1:12" ht="30" customHeight="1" x14ac:dyDescent="0.3">
      <c r="A659" s="58" t="s">
        <v>350</v>
      </c>
      <c r="B659" s="3" t="s">
        <v>133</v>
      </c>
      <c r="C659" s="3"/>
      <c r="D659" s="3" t="s">
        <v>128</v>
      </c>
      <c r="E659" s="70">
        <v>2019</v>
      </c>
      <c r="F659" s="3">
        <v>1</v>
      </c>
      <c r="G659" s="3"/>
      <c r="H659" s="4">
        <v>55</v>
      </c>
      <c r="I659" s="4">
        <f t="shared" si="29"/>
        <v>66.55</v>
      </c>
      <c r="J659" s="18"/>
      <c r="K659" s="20"/>
      <c r="L659" s="18"/>
    </row>
    <row r="660" spans="1:12" ht="30" customHeight="1" x14ac:dyDescent="0.3">
      <c r="A660" s="58" t="s">
        <v>350</v>
      </c>
      <c r="B660" s="3" t="s">
        <v>133</v>
      </c>
      <c r="C660" s="3"/>
      <c r="D660" s="3" t="s">
        <v>128</v>
      </c>
      <c r="E660" s="70">
        <v>2020</v>
      </c>
      <c r="F660" s="3">
        <v>6</v>
      </c>
      <c r="G660" s="3"/>
      <c r="H660" s="4">
        <v>59</v>
      </c>
      <c r="I660" s="4">
        <f t="shared" si="29"/>
        <v>71.39</v>
      </c>
      <c r="J660" s="18"/>
      <c r="K660" s="20"/>
      <c r="L660" s="18"/>
    </row>
    <row r="661" spans="1:12" ht="30" customHeight="1" x14ac:dyDescent="0.3">
      <c r="A661" s="59" t="s">
        <v>821</v>
      </c>
      <c r="B661" s="47" t="s">
        <v>819</v>
      </c>
      <c r="C661" s="47"/>
      <c r="D661" s="3" t="s">
        <v>128</v>
      </c>
      <c r="E661" s="50">
        <v>1969</v>
      </c>
      <c r="F661" s="46">
        <v>1</v>
      </c>
      <c r="G661" s="3"/>
      <c r="H661" s="4">
        <v>45</v>
      </c>
      <c r="I661" s="4">
        <f t="shared" si="29"/>
        <v>54.449999999999996</v>
      </c>
      <c r="J661" s="18"/>
      <c r="K661" s="20"/>
      <c r="L661" s="18"/>
    </row>
    <row r="662" spans="1:12" ht="30" customHeight="1" x14ac:dyDescent="0.3">
      <c r="A662" s="59" t="s">
        <v>822</v>
      </c>
      <c r="B662" s="47" t="s">
        <v>819</v>
      </c>
      <c r="C662" s="47"/>
      <c r="D662" s="3" t="s">
        <v>128</v>
      </c>
      <c r="E662" s="50">
        <v>1969</v>
      </c>
      <c r="F662" s="46">
        <v>1</v>
      </c>
      <c r="G662" s="3"/>
      <c r="H662" s="4">
        <v>40</v>
      </c>
      <c r="I662" s="4">
        <f t="shared" si="29"/>
        <v>48.4</v>
      </c>
      <c r="J662" s="18"/>
      <c r="K662" s="20"/>
      <c r="L662" s="18"/>
    </row>
    <row r="663" spans="1:12" ht="30" customHeight="1" x14ac:dyDescent="0.3">
      <c r="A663" s="27" t="s">
        <v>1597</v>
      </c>
      <c r="B663" s="47" t="s">
        <v>1440</v>
      </c>
      <c r="C663" s="47"/>
      <c r="D663" s="47" t="s">
        <v>128</v>
      </c>
      <c r="E663" s="46">
        <v>1999</v>
      </c>
      <c r="F663" s="46">
        <v>2</v>
      </c>
      <c r="G663" s="3"/>
      <c r="H663" s="4">
        <v>35</v>
      </c>
      <c r="I663" s="4">
        <f t="shared" si="29"/>
        <v>42.35</v>
      </c>
      <c r="J663" s="18" t="s">
        <v>10</v>
      </c>
      <c r="K663" s="20" t="s">
        <v>372</v>
      </c>
      <c r="L663" s="18"/>
    </row>
    <row r="664" spans="1:12" ht="30" customHeight="1" x14ac:dyDescent="0.3">
      <c r="A664" s="72" t="s">
        <v>1776</v>
      </c>
      <c r="B664" s="3" t="s">
        <v>1748</v>
      </c>
      <c r="C664" s="3"/>
      <c r="D664" s="3" t="s">
        <v>128</v>
      </c>
      <c r="E664" s="3">
        <v>2021</v>
      </c>
      <c r="F664" s="3">
        <v>4</v>
      </c>
      <c r="G664" s="3"/>
      <c r="H664" s="4">
        <v>40</v>
      </c>
      <c r="I664" s="4">
        <f>H664*Rhone!$L$7</f>
        <v>48.4</v>
      </c>
      <c r="J664" s="18" t="s">
        <v>10</v>
      </c>
      <c r="K664" s="20"/>
      <c r="L664" s="18"/>
    </row>
    <row r="665" spans="1:12" ht="30" customHeight="1" x14ac:dyDescent="0.3">
      <c r="A665" s="58" t="s">
        <v>1214</v>
      </c>
      <c r="B665" s="47" t="s">
        <v>754</v>
      </c>
      <c r="C665" s="47"/>
      <c r="D665" s="47" t="s">
        <v>128</v>
      </c>
      <c r="E665" s="50">
        <v>2021</v>
      </c>
      <c r="F665" s="46">
        <v>1</v>
      </c>
      <c r="G665" s="3"/>
      <c r="H665" s="4">
        <v>34.71</v>
      </c>
      <c r="I665" s="4">
        <f>H665*$L$6</f>
        <v>41.999099999999999</v>
      </c>
      <c r="J665" s="18"/>
      <c r="K665" s="56"/>
      <c r="L665" s="18"/>
    </row>
    <row r="666" spans="1:12" ht="30" customHeight="1" x14ac:dyDescent="0.3">
      <c r="A666" s="58" t="s">
        <v>1214</v>
      </c>
      <c r="B666" s="3" t="s">
        <v>754</v>
      </c>
      <c r="C666" s="3"/>
      <c r="D666" s="3" t="s">
        <v>128</v>
      </c>
      <c r="E666" s="70">
        <v>2022</v>
      </c>
      <c r="F666" s="3">
        <v>1</v>
      </c>
      <c r="G666" s="3"/>
      <c r="H666" s="4">
        <v>36.36</v>
      </c>
      <c r="I666" s="4">
        <f>H666*$L$6</f>
        <v>43.995599999999996</v>
      </c>
      <c r="J666" s="18"/>
      <c r="K666" s="20"/>
      <c r="L666" s="18"/>
    </row>
    <row r="667" spans="1:12" ht="30" customHeight="1" x14ac:dyDescent="0.3">
      <c r="A667" s="58" t="s">
        <v>1214</v>
      </c>
      <c r="B667" s="3" t="s">
        <v>754</v>
      </c>
      <c r="C667" s="3"/>
      <c r="D667" s="3" t="s">
        <v>128</v>
      </c>
      <c r="E667" s="70">
        <v>2023</v>
      </c>
      <c r="F667" s="3">
        <v>6</v>
      </c>
      <c r="G667" s="3"/>
      <c r="H667" s="4">
        <v>37.19</v>
      </c>
      <c r="I667" s="4">
        <f>H667*$L$6</f>
        <v>44.999899999999997</v>
      </c>
      <c r="J667" s="18" t="s">
        <v>10</v>
      </c>
      <c r="K667" s="20"/>
      <c r="L667" s="18"/>
    </row>
    <row r="668" spans="1:12" ht="30" customHeight="1" x14ac:dyDescent="0.3">
      <c r="A668" s="27" t="s">
        <v>1061</v>
      </c>
      <c r="B668" s="47" t="s">
        <v>1060</v>
      </c>
      <c r="C668" s="47"/>
      <c r="D668" s="47" t="s">
        <v>128</v>
      </c>
      <c r="E668" s="50">
        <v>1997</v>
      </c>
      <c r="F668" s="46">
        <v>1</v>
      </c>
      <c r="G668" s="3"/>
      <c r="H668" s="4">
        <v>125</v>
      </c>
      <c r="I668" s="4">
        <f>H668*$L$6</f>
        <v>151.25</v>
      </c>
      <c r="J668" s="18"/>
      <c r="K668" s="20"/>
      <c r="L668" s="18"/>
    </row>
    <row r="669" spans="1:12" ht="30" customHeight="1" x14ac:dyDescent="0.3">
      <c r="A669" s="58" t="s">
        <v>730</v>
      </c>
      <c r="B669" s="3" t="s">
        <v>731</v>
      </c>
      <c r="C669" s="3" t="s">
        <v>340</v>
      </c>
      <c r="D669" s="3" t="s">
        <v>128</v>
      </c>
      <c r="E669" s="70">
        <v>2020</v>
      </c>
      <c r="F669" s="3">
        <v>1</v>
      </c>
      <c r="G669" s="3"/>
      <c r="H669" s="4">
        <v>22.73</v>
      </c>
      <c r="I669" s="4">
        <f>H669*$L$6</f>
        <v>27.503299999999999</v>
      </c>
      <c r="J669" s="18"/>
      <c r="K669" s="20"/>
      <c r="L669" s="18"/>
    </row>
    <row r="670" spans="1:12" ht="30" customHeight="1" x14ac:dyDescent="0.3">
      <c r="A670" s="27" t="s">
        <v>2021</v>
      </c>
      <c r="B670" s="47" t="s">
        <v>1982</v>
      </c>
      <c r="C670" s="47"/>
      <c r="D670" s="47" t="s">
        <v>128</v>
      </c>
      <c r="E670" s="46">
        <v>2019</v>
      </c>
      <c r="F670" s="46">
        <v>1</v>
      </c>
      <c r="G670" s="3"/>
      <c r="H670" s="4">
        <v>25</v>
      </c>
      <c r="I670" s="4">
        <f>H670*Bordeaux!$L$7</f>
        <v>30.25</v>
      </c>
      <c r="J670" s="18" t="s">
        <v>10</v>
      </c>
      <c r="K670" s="20"/>
      <c r="L670" s="18"/>
    </row>
    <row r="671" spans="1:12" ht="30" customHeight="1" x14ac:dyDescent="0.3">
      <c r="A671" s="58" t="s">
        <v>1321</v>
      </c>
      <c r="B671" s="3" t="s">
        <v>1165</v>
      </c>
      <c r="C671" s="3" t="s">
        <v>340</v>
      </c>
      <c r="D671" s="3" t="s">
        <v>128</v>
      </c>
      <c r="E671" s="70">
        <v>2023</v>
      </c>
      <c r="F671" s="3">
        <v>3</v>
      </c>
      <c r="G671" s="3"/>
      <c r="H671" s="4">
        <v>119.84</v>
      </c>
      <c r="I671" s="4">
        <f>H671*$L$6</f>
        <v>145.00640000000001</v>
      </c>
      <c r="J671" s="18"/>
      <c r="K671" s="20"/>
      <c r="L671" s="18"/>
    </row>
    <row r="672" spans="1:12" ht="30" customHeight="1" x14ac:dyDescent="0.3">
      <c r="A672" s="58" t="s">
        <v>1321</v>
      </c>
      <c r="B672" s="3" t="s">
        <v>1165</v>
      </c>
      <c r="C672" s="3" t="s">
        <v>340</v>
      </c>
      <c r="D672" s="3" t="s">
        <v>128</v>
      </c>
      <c r="E672" s="70">
        <v>2024</v>
      </c>
      <c r="F672" s="3">
        <v>6</v>
      </c>
      <c r="G672" s="3"/>
      <c r="H672" s="4">
        <v>119.84</v>
      </c>
      <c r="I672" s="4">
        <f>H672*$L$6</f>
        <v>145.00640000000001</v>
      </c>
      <c r="J672" s="18" t="s">
        <v>10</v>
      </c>
      <c r="K672" s="20"/>
      <c r="L672" s="18"/>
    </row>
    <row r="673" spans="1:12" ht="30" customHeight="1" x14ac:dyDescent="0.3">
      <c r="A673" s="58" t="s">
        <v>1215</v>
      </c>
      <c r="B673" s="3" t="s">
        <v>754</v>
      </c>
      <c r="C673" s="3" t="s">
        <v>340</v>
      </c>
      <c r="D673" s="3" t="s">
        <v>128</v>
      </c>
      <c r="E673" s="70">
        <v>2023</v>
      </c>
      <c r="F673" s="3">
        <v>6</v>
      </c>
      <c r="G673" s="3"/>
      <c r="H673" s="4">
        <v>65.290000000000006</v>
      </c>
      <c r="I673" s="4">
        <f>H673*$L$6</f>
        <v>79.000900000000001</v>
      </c>
      <c r="J673" s="18" t="s">
        <v>10</v>
      </c>
      <c r="K673" s="20"/>
      <c r="L673" s="18"/>
    </row>
    <row r="674" spans="1:12" ht="30" customHeight="1" x14ac:dyDescent="0.3">
      <c r="A674" s="58" t="s">
        <v>1249</v>
      </c>
      <c r="B674" s="3" t="s">
        <v>1089</v>
      </c>
      <c r="C674" s="3" t="s">
        <v>340</v>
      </c>
      <c r="D674" s="3" t="s">
        <v>128</v>
      </c>
      <c r="E674" s="70">
        <v>2020</v>
      </c>
      <c r="F674" s="3">
        <f>3-1</f>
        <v>2</v>
      </c>
      <c r="G674" s="3"/>
      <c r="H674" s="4">
        <v>95</v>
      </c>
      <c r="I674" s="4">
        <f>H674*$L$6</f>
        <v>114.95</v>
      </c>
      <c r="J674" s="18"/>
      <c r="K674" s="20"/>
      <c r="L674" s="18"/>
    </row>
    <row r="675" spans="1:12" ht="30" customHeight="1" x14ac:dyDescent="0.3">
      <c r="A675" s="59" t="s">
        <v>1219</v>
      </c>
      <c r="B675" s="47" t="s">
        <v>1017</v>
      </c>
      <c r="C675" s="47" t="s">
        <v>340</v>
      </c>
      <c r="D675" s="47" t="s">
        <v>128</v>
      </c>
      <c r="E675" s="50">
        <v>2021</v>
      </c>
      <c r="F675" s="46">
        <v>2</v>
      </c>
      <c r="G675" s="3"/>
      <c r="H675" s="4">
        <v>139</v>
      </c>
      <c r="I675" s="4">
        <f>H675*$L$6</f>
        <v>168.19</v>
      </c>
      <c r="J675" s="18"/>
      <c r="K675" s="56"/>
      <c r="L675" s="18"/>
    </row>
    <row r="676" spans="1:12" ht="30" customHeight="1" x14ac:dyDescent="0.3">
      <c r="A676" s="27" t="s">
        <v>1687</v>
      </c>
      <c r="B676" s="47" t="s">
        <v>1604</v>
      </c>
      <c r="C676" s="47" t="s">
        <v>358</v>
      </c>
      <c r="D676" s="47" t="s">
        <v>128</v>
      </c>
      <c r="E676" s="46">
        <v>1993</v>
      </c>
      <c r="F676" s="46">
        <v>3</v>
      </c>
      <c r="G676" s="3"/>
      <c r="H676" s="4">
        <v>75</v>
      </c>
      <c r="I676" s="4">
        <f>H676*Bordeaux!$L$7</f>
        <v>90.75</v>
      </c>
      <c r="J676" s="18" t="s">
        <v>10</v>
      </c>
      <c r="K676" s="20"/>
      <c r="L676" s="18"/>
    </row>
    <row r="677" spans="1:12" ht="30" customHeight="1" x14ac:dyDescent="0.3">
      <c r="A677" s="59" t="s">
        <v>1218</v>
      </c>
      <c r="B677" s="47" t="s">
        <v>1017</v>
      </c>
      <c r="C677" s="47" t="s">
        <v>340</v>
      </c>
      <c r="D677" s="47" t="s">
        <v>128</v>
      </c>
      <c r="E677" s="50">
        <v>2021</v>
      </c>
      <c r="F677" s="46">
        <v>2</v>
      </c>
      <c r="G677" s="3"/>
      <c r="H677" s="4">
        <v>139</v>
      </c>
      <c r="I677" s="4">
        <f t="shared" ref="I677:I688" si="30">H677*$L$6</f>
        <v>168.19</v>
      </c>
      <c r="J677" s="18"/>
      <c r="K677" s="56"/>
      <c r="L677" s="18"/>
    </row>
    <row r="678" spans="1:12" ht="30" customHeight="1" x14ac:dyDescent="0.3">
      <c r="A678" s="59" t="s">
        <v>756</v>
      </c>
      <c r="B678" s="47" t="s">
        <v>1112</v>
      </c>
      <c r="C678" s="47" t="s">
        <v>340</v>
      </c>
      <c r="D678" s="47" t="s">
        <v>128</v>
      </c>
      <c r="E678" s="50">
        <v>1977</v>
      </c>
      <c r="F678" s="46">
        <v>2</v>
      </c>
      <c r="G678" s="3"/>
      <c r="H678" s="4">
        <v>125</v>
      </c>
      <c r="I678" s="4">
        <f t="shared" si="30"/>
        <v>151.25</v>
      </c>
      <c r="J678" s="18"/>
      <c r="K678" s="20"/>
      <c r="L678" s="18"/>
    </row>
    <row r="679" spans="1:12" ht="30" customHeight="1" x14ac:dyDescent="0.3">
      <c r="A679" s="59" t="s">
        <v>912</v>
      </c>
      <c r="B679" s="47" t="s">
        <v>1112</v>
      </c>
      <c r="C679" s="47" t="s">
        <v>340</v>
      </c>
      <c r="D679" s="47" t="s">
        <v>128</v>
      </c>
      <c r="E679" s="50">
        <v>1977</v>
      </c>
      <c r="F679" s="46">
        <v>3</v>
      </c>
      <c r="G679" s="3"/>
      <c r="H679" s="4">
        <v>80</v>
      </c>
      <c r="I679" s="4">
        <f t="shared" si="30"/>
        <v>96.8</v>
      </c>
      <c r="J679" s="18"/>
      <c r="K679" s="20"/>
      <c r="L679" s="18"/>
    </row>
    <row r="680" spans="1:12" ht="30" customHeight="1" x14ac:dyDescent="0.3">
      <c r="A680" s="59" t="s">
        <v>913</v>
      </c>
      <c r="B680" s="47" t="s">
        <v>1112</v>
      </c>
      <c r="C680" s="47" t="s">
        <v>340</v>
      </c>
      <c r="D680" s="47" t="s">
        <v>128</v>
      </c>
      <c r="E680" s="50">
        <v>1977</v>
      </c>
      <c r="F680" s="46">
        <v>1</v>
      </c>
      <c r="G680" s="3"/>
      <c r="H680" s="4">
        <v>60</v>
      </c>
      <c r="I680" s="4">
        <f t="shared" si="30"/>
        <v>72.599999999999994</v>
      </c>
      <c r="J680" s="18"/>
      <c r="K680" s="20"/>
      <c r="L680" s="18"/>
    </row>
    <row r="681" spans="1:12" ht="30" customHeight="1" x14ac:dyDescent="0.3">
      <c r="A681" s="59" t="s">
        <v>1522</v>
      </c>
      <c r="B681" s="47" t="s">
        <v>1198</v>
      </c>
      <c r="C681" s="47" t="s">
        <v>358</v>
      </c>
      <c r="D681" s="47" t="s">
        <v>128</v>
      </c>
      <c r="E681" s="50">
        <v>2023</v>
      </c>
      <c r="F681" s="46">
        <v>1</v>
      </c>
      <c r="G681" s="3"/>
      <c r="H681" s="4">
        <v>495</v>
      </c>
      <c r="I681" s="4">
        <f t="shared" si="30"/>
        <v>598.94999999999993</v>
      </c>
      <c r="J681" s="18" t="s">
        <v>10</v>
      </c>
      <c r="K681" s="56"/>
      <c r="L681" s="18"/>
    </row>
    <row r="682" spans="1:12" ht="30" customHeight="1" x14ac:dyDescent="0.3">
      <c r="A682" s="59" t="s">
        <v>1220</v>
      </c>
      <c r="B682" s="47" t="s">
        <v>1017</v>
      </c>
      <c r="C682" s="47" t="s">
        <v>340</v>
      </c>
      <c r="D682" s="47" t="s">
        <v>128</v>
      </c>
      <c r="E682" s="50">
        <v>2021</v>
      </c>
      <c r="F682" s="46">
        <v>6</v>
      </c>
      <c r="G682" s="3"/>
      <c r="H682" s="4">
        <v>67</v>
      </c>
      <c r="I682" s="4">
        <f t="shared" si="30"/>
        <v>81.069999999999993</v>
      </c>
      <c r="J682" s="18"/>
      <c r="K682" s="56"/>
      <c r="L682" s="18"/>
    </row>
    <row r="683" spans="1:12" ht="30" customHeight="1" x14ac:dyDescent="0.3">
      <c r="A683" s="59" t="s">
        <v>1220</v>
      </c>
      <c r="B683" s="47" t="s">
        <v>990</v>
      </c>
      <c r="C683" s="47" t="s">
        <v>340</v>
      </c>
      <c r="D683" s="47" t="s">
        <v>128</v>
      </c>
      <c r="E683" s="50">
        <v>1964</v>
      </c>
      <c r="F683" s="46">
        <v>1</v>
      </c>
      <c r="G683" s="3"/>
      <c r="H683" s="4">
        <v>745</v>
      </c>
      <c r="I683" s="4">
        <f t="shared" si="30"/>
        <v>901.44999999999993</v>
      </c>
      <c r="J683" s="18"/>
      <c r="K683" s="20"/>
      <c r="L683" s="18"/>
    </row>
    <row r="684" spans="1:12" ht="30" customHeight="1" x14ac:dyDescent="0.3">
      <c r="A684" s="59" t="s">
        <v>1220</v>
      </c>
      <c r="B684" s="47" t="s">
        <v>1907</v>
      </c>
      <c r="C684" s="47" t="s">
        <v>340</v>
      </c>
      <c r="D684" s="47" t="s">
        <v>128</v>
      </c>
      <c r="E684" s="50">
        <v>2024</v>
      </c>
      <c r="F684" s="46">
        <v>6</v>
      </c>
      <c r="G684" s="3"/>
      <c r="H684" s="4">
        <v>55</v>
      </c>
      <c r="I684" s="4">
        <f t="shared" si="30"/>
        <v>66.55</v>
      </c>
      <c r="J684" s="18" t="s">
        <v>10</v>
      </c>
      <c r="K684" s="20"/>
      <c r="L684" s="18"/>
    </row>
    <row r="685" spans="1:12" ht="30" customHeight="1" x14ac:dyDescent="0.3">
      <c r="A685" s="59" t="s">
        <v>1216</v>
      </c>
      <c r="B685" s="47" t="s">
        <v>575</v>
      </c>
      <c r="C685" s="47" t="s">
        <v>340</v>
      </c>
      <c r="D685" s="47" t="s">
        <v>128</v>
      </c>
      <c r="E685" s="50">
        <v>2021</v>
      </c>
      <c r="F685" s="46">
        <v>3</v>
      </c>
      <c r="G685" s="3"/>
      <c r="H685" s="4">
        <v>45</v>
      </c>
      <c r="I685" s="4">
        <f t="shared" si="30"/>
        <v>54.449999999999996</v>
      </c>
      <c r="J685" s="18"/>
      <c r="K685" s="20"/>
      <c r="L685" s="18"/>
    </row>
    <row r="686" spans="1:12" ht="30" customHeight="1" x14ac:dyDescent="0.3">
      <c r="A686" s="59" t="s">
        <v>1216</v>
      </c>
      <c r="B686" s="47" t="s">
        <v>575</v>
      </c>
      <c r="C686" s="47" t="s">
        <v>340</v>
      </c>
      <c r="D686" s="47" t="s">
        <v>128</v>
      </c>
      <c r="E686" s="50">
        <v>2023</v>
      </c>
      <c r="F686" s="46">
        <v>12</v>
      </c>
      <c r="G686" s="3"/>
      <c r="H686" s="4">
        <v>49</v>
      </c>
      <c r="I686" s="4">
        <f t="shared" si="30"/>
        <v>59.29</v>
      </c>
      <c r="J686" s="18" t="s">
        <v>10</v>
      </c>
      <c r="K686" s="20"/>
      <c r="L686" s="18"/>
    </row>
    <row r="687" spans="1:12" ht="30" customHeight="1" x14ac:dyDescent="0.3">
      <c r="A687" s="59" t="s">
        <v>1216</v>
      </c>
      <c r="B687" s="47" t="s">
        <v>1165</v>
      </c>
      <c r="C687" s="47" t="s">
        <v>340</v>
      </c>
      <c r="D687" s="47" t="s">
        <v>128</v>
      </c>
      <c r="E687" s="50">
        <v>2023</v>
      </c>
      <c r="F687" s="46">
        <v>3</v>
      </c>
      <c r="G687" s="3"/>
      <c r="H687" s="4">
        <v>90.91</v>
      </c>
      <c r="I687" s="4">
        <f t="shared" si="30"/>
        <v>110.00109999999999</v>
      </c>
      <c r="J687" s="18" t="s">
        <v>10</v>
      </c>
      <c r="K687" s="20"/>
      <c r="L687" s="18"/>
    </row>
    <row r="688" spans="1:12" ht="30" customHeight="1" x14ac:dyDescent="0.3">
      <c r="A688" s="59" t="s">
        <v>1216</v>
      </c>
      <c r="B688" s="47" t="s">
        <v>1165</v>
      </c>
      <c r="C688" s="47" t="s">
        <v>340</v>
      </c>
      <c r="D688" s="47" t="s">
        <v>128</v>
      </c>
      <c r="E688" s="50">
        <v>2024</v>
      </c>
      <c r="F688" s="46">
        <v>3</v>
      </c>
      <c r="G688" s="3"/>
      <c r="H688" s="4">
        <v>90.91</v>
      </c>
      <c r="I688" s="4">
        <f t="shared" si="30"/>
        <v>110.00109999999999</v>
      </c>
      <c r="J688" s="18" t="s">
        <v>10</v>
      </c>
      <c r="K688" s="20"/>
      <c r="L688" s="18"/>
    </row>
    <row r="689" spans="1:12" ht="30" customHeight="1" x14ac:dyDescent="0.3">
      <c r="A689" s="27" t="s">
        <v>1994</v>
      </c>
      <c r="B689" s="47" t="s">
        <v>1980</v>
      </c>
      <c r="C689" s="47"/>
      <c r="D689" s="47" t="s">
        <v>128</v>
      </c>
      <c r="E689" s="46">
        <v>2022</v>
      </c>
      <c r="F689" s="46">
        <v>2</v>
      </c>
      <c r="G689" s="3"/>
      <c r="H689" s="4">
        <v>45</v>
      </c>
      <c r="I689" s="4">
        <f>H689*Bordeaux!$L$7</f>
        <v>54.449999999999996</v>
      </c>
      <c r="J689" s="18" t="s">
        <v>10</v>
      </c>
      <c r="K689" s="20"/>
      <c r="L689" s="18"/>
    </row>
    <row r="690" spans="1:12" ht="30" customHeight="1" x14ac:dyDescent="0.3">
      <c r="A690" s="58" t="s">
        <v>1807</v>
      </c>
      <c r="B690" s="3" t="s">
        <v>754</v>
      </c>
      <c r="C690" s="3" t="s">
        <v>340</v>
      </c>
      <c r="D690" s="3" t="s">
        <v>128</v>
      </c>
      <c r="E690" s="70">
        <v>2023</v>
      </c>
      <c r="F690" s="3">
        <v>6</v>
      </c>
      <c r="G690" s="3"/>
      <c r="H690" s="4">
        <v>45.46</v>
      </c>
      <c r="I690" s="4">
        <f t="shared" ref="I690:I695" si="31">H690*$L$6</f>
        <v>55.006599999999999</v>
      </c>
      <c r="J690" s="18" t="s">
        <v>10</v>
      </c>
      <c r="K690" s="20"/>
      <c r="L690" s="18"/>
    </row>
    <row r="691" spans="1:12" ht="30" customHeight="1" x14ac:dyDescent="0.3">
      <c r="A691" s="58" t="s">
        <v>1217</v>
      </c>
      <c r="B691" s="3" t="s">
        <v>1165</v>
      </c>
      <c r="C691" s="3" t="s">
        <v>340</v>
      </c>
      <c r="D691" s="3" t="s">
        <v>128</v>
      </c>
      <c r="E691" s="70">
        <v>2022</v>
      </c>
      <c r="F691" s="3">
        <v>12</v>
      </c>
      <c r="G691" s="3"/>
      <c r="H691" s="4">
        <v>70.25</v>
      </c>
      <c r="I691" s="4">
        <f t="shared" si="31"/>
        <v>85.002499999999998</v>
      </c>
      <c r="J691" s="18"/>
      <c r="K691" s="20"/>
      <c r="L691" s="18"/>
    </row>
    <row r="692" spans="1:12" ht="30" customHeight="1" x14ac:dyDescent="0.3">
      <c r="A692" s="58" t="s">
        <v>1217</v>
      </c>
      <c r="B692" s="3" t="s">
        <v>1165</v>
      </c>
      <c r="C692" s="3" t="s">
        <v>340</v>
      </c>
      <c r="D692" s="3" t="s">
        <v>128</v>
      </c>
      <c r="E692" s="70">
        <v>2023</v>
      </c>
      <c r="F692" s="3">
        <v>12</v>
      </c>
      <c r="G692" s="3"/>
      <c r="H692" s="4">
        <v>70.25</v>
      </c>
      <c r="I692" s="4">
        <f t="shared" si="31"/>
        <v>85.002499999999998</v>
      </c>
      <c r="J692" s="18"/>
      <c r="K692" s="20"/>
      <c r="L692" s="18"/>
    </row>
    <row r="693" spans="1:12" ht="30" customHeight="1" x14ac:dyDescent="0.3">
      <c r="A693" s="58" t="s">
        <v>1217</v>
      </c>
      <c r="B693" s="3" t="s">
        <v>1165</v>
      </c>
      <c r="C693" s="3" t="s">
        <v>340</v>
      </c>
      <c r="D693" s="3" t="s">
        <v>128</v>
      </c>
      <c r="E693" s="70">
        <v>2024</v>
      </c>
      <c r="F693" s="3">
        <v>12</v>
      </c>
      <c r="G693" s="3"/>
      <c r="H693" s="4">
        <v>70.25</v>
      </c>
      <c r="I693" s="4">
        <f t="shared" si="31"/>
        <v>85.002499999999998</v>
      </c>
      <c r="J693" s="18" t="s">
        <v>10</v>
      </c>
      <c r="K693" s="20"/>
      <c r="L693" s="18"/>
    </row>
    <row r="694" spans="1:12" ht="30" customHeight="1" x14ac:dyDescent="0.3">
      <c r="A694" s="59" t="s">
        <v>1308</v>
      </c>
      <c r="B694" s="47" t="s">
        <v>1309</v>
      </c>
      <c r="C694" s="47" t="s">
        <v>340</v>
      </c>
      <c r="D694" s="3" t="s">
        <v>128</v>
      </c>
      <c r="E694" s="46">
        <v>2023</v>
      </c>
      <c r="F694" s="46">
        <v>1</v>
      </c>
      <c r="G694" s="3"/>
      <c r="H694" s="4">
        <v>130</v>
      </c>
      <c r="I694" s="4">
        <f t="shared" si="31"/>
        <v>157.29999999999998</v>
      </c>
      <c r="J694" s="18" t="s">
        <v>10</v>
      </c>
      <c r="K694" s="20"/>
      <c r="L694" s="18"/>
    </row>
    <row r="695" spans="1:12" ht="30" customHeight="1" x14ac:dyDescent="0.3">
      <c r="A695" s="58" t="s">
        <v>760</v>
      </c>
      <c r="B695" s="3" t="s">
        <v>63</v>
      </c>
      <c r="C695" s="3" t="s">
        <v>340</v>
      </c>
      <c r="D695" s="3" t="s">
        <v>128</v>
      </c>
      <c r="E695" s="70">
        <v>1967</v>
      </c>
      <c r="F695" s="3">
        <v>1</v>
      </c>
      <c r="G695" s="3"/>
      <c r="H695" s="4">
        <v>65</v>
      </c>
      <c r="I695" s="4">
        <f t="shared" si="31"/>
        <v>78.649999999999991</v>
      </c>
      <c r="J695" s="18"/>
      <c r="K695" s="20"/>
      <c r="L695" s="18"/>
    </row>
    <row r="696" spans="1:12" ht="30" customHeight="1" x14ac:dyDescent="0.3">
      <c r="A696" s="27" t="s">
        <v>1986</v>
      </c>
      <c r="B696" s="47" t="s">
        <v>1987</v>
      </c>
      <c r="C696" s="47"/>
      <c r="D696" s="47" t="s">
        <v>128</v>
      </c>
      <c r="E696" s="46">
        <v>2022</v>
      </c>
      <c r="F696" s="46">
        <v>1</v>
      </c>
      <c r="G696" s="3"/>
      <c r="H696" s="4">
        <v>59</v>
      </c>
      <c r="I696" s="4">
        <f>H696*Bordeaux!$L$7</f>
        <v>71.39</v>
      </c>
      <c r="J696" s="18" t="s">
        <v>10</v>
      </c>
      <c r="K696" s="20"/>
      <c r="L696" s="18"/>
    </row>
    <row r="697" spans="1:12" ht="30" customHeight="1" x14ac:dyDescent="0.3">
      <c r="A697" s="58" t="s">
        <v>297</v>
      </c>
      <c r="B697" s="3" t="s">
        <v>115</v>
      </c>
      <c r="C697" s="3"/>
      <c r="D697" s="3" t="s">
        <v>128</v>
      </c>
      <c r="E697" s="70">
        <v>2019</v>
      </c>
      <c r="F697" s="3">
        <v>2</v>
      </c>
      <c r="G697" s="3"/>
      <c r="H697" s="4">
        <v>945</v>
      </c>
      <c r="I697" s="4">
        <f t="shared" ref="I697:I722" si="32">H697*$L$6</f>
        <v>1143.45</v>
      </c>
      <c r="J697" s="18"/>
      <c r="K697" s="20"/>
      <c r="L697" s="18"/>
    </row>
    <row r="698" spans="1:12" ht="30" customHeight="1" x14ac:dyDescent="0.3">
      <c r="A698" s="59" t="s">
        <v>644</v>
      </c>
      <c r="B698" s="47" t="s">
        <v>640</v>
      </c>
      <c r="C698" s="47"/>
      <c r="D698" s="47" t="s">
        <v>128</v>
      </c>
      <c r="E698" s="50">
        <v>1994</v>
      </c>
      <c r="F698" s="46">
        <v>2</v>
      </c>
      <c r="G698" s="3"/>
      <c r="H698" s="4">
        <v>575</v>
      </c>
      <c r="I698" s="4">
        <f t="shared" si="32"/>
        <v>695.75</v>
      </c>
      <c r="J698" s="18"/>
      <c r="K698" s="20" t="s">
        <v>372</v>
      </c>
      <c r="L698" s="18"/>
    </row>
    <row r="699" spans="1:12" ht="30" customHeight="1" x14ac:dyDescent="0.3">
      <c r="A699" s="59" t="s">
        <v>992</v>
      </c>
      <c r="B699" s="47" t="s">
        <v>993</v>
      </c>
      <c r="C699" s="47"/>
      <c r="D699" s="47" t="s">
        <v>128</v>
      </c>
      <c r="E699" s="50">
        <v>2002</v>
      </c>
      <c r="F699" s="46">
        <v>1</v>
      </c>
      <c r="G699" s="3"/>
      <c r="H699" s="4">
        <v>2950</v>
      </c>
      <c r="I699" s="4">
        <f t="shared" si="32"/>
        <v>3569.5</v>
      </c>
      <c r="J699" s="18"/>
      <c r="K699" s="20"/>
      <c r="L699" s="18"/>
    </row>
    <row r="700" spans="1:12" ht="30" customHeight="1" x14ac:dyDescent="0.3">
      <c r="A700" s="58" t="s">
        <v>1152</v>
      </c>
      <c r="B700" s="47" t="s">
        <v>904</v>
      </c>
      <c r="C700" s="3"/>
      <c r="D700" s="3" t="s">
        <v>128</v>
      </c>
      <c r="E700" s="70">
        <v>2019</v>
      </c>
      <c r="F700" s="3">
        <v>1</v>
      </c>
      <c r="G700" s="3"/>
      <c r="H700" s="4">
        <v>950</v>
      </c>
      <c r="I700" s="4">
        <f t="shared" si="32"/>
        <v>1149.5</v>
      </c>
      <c r="J700" s="18"/>
      <c r="K700" s="20"/>
      <c r="L700" s="18"/>
    </row>
    <row r="701" spans="1:12" ht="30" customHeight="1" x14ac:dyDescent="0.3">
      <c r="A701" s="58" t="s">
        <v>1591</v>
      </c>
      <c r="B701" s="3" t="s">
        <v>1590</v>
      </c>
      <c r="C701" s="3"/>
      <c r="D701" s="3" t="s">
        <v>128</v>
      </c>
      <c r="E701" s="70">
        <v>1996</v>
      </c>
      <c r="F701" s="3">
        <v>3</v>
      </c>
      <c r="G701" s="3"/>
      <c r="H701" s="4">
        <v>850</v>
      </c>
      <c r="I701" s="4">
        <f t="shared" si="32"/>
        <v>1028.5</v>
      </c>
      <c r="J701" s="18" t="s">
        <v>10</v>
      </c>
      <c r="K701" s="20"/>
      <c r="L701" s="18"/>
    </row>
    <row r="702" spans="1:12" ht="30" customHeight="1" x14ac:dyDescent="0.3">
      <c r="A702" s="59" t="s">
        <v>1015</v>
      </c>
      <c r="B702" s="47" t="s">
        <v>423</v>
      </c>
      <c r="C702" s="47" t="s">
        <v>340</v>
      </c>
      <c r="D702" s="47" t="s">
        <v>128</v>
      </c>
      <c r="E702" s="50">
        <v>2020</v>
      </c>
      <c r="F702" s="46">
        <v>6</v>
      </c>
      <c r="G702" s="3"/>
      <c r="H702" s="4">
        <v>55</v>
      </c>
      <c r="I702" s="4">
        <f t="shared" si="32"/>
        <v>66.55</v>
      </c>
      <c r="J702" s="18"/>
      <c r="K702" s="20"/>
      <c r="L702" s="18"/>
    </row>
    <row r="703" spans="1:12" ht="30" customHeight="1" x14ac:dyDescent="0.3">
      <c r="A703" s="59" t="s">
        <v>1281</v>
      </c>
      <c r="B703" s="47" t="s">
        <v>1076</v>
      </c>
      <c r="C703" s="47" t="s">
        <v>340</v>
      </c>
      <c r="D703" s="47" t="s">
        <v>128</v>
      </c>
      <c r="E703" s="50">
        <v>2022</v>
      </c>
      <c r="F703" s="46">
        <v>1</v>
      </c>
      <c r="G703" s="3"/>
      <c r="H703" s="4">
        <v>165</v>
      </c>
      <c r="I703" s="4">
        <f t="shared" si="32"/>
        <v>199.65</v>
      </c>
      <c r="J703" s="18" t="s">
        <v>10</v>
      </c>
      <c r="K703" s="20"/>
      <c r="L703" s="18"/>
    </row>
    <row r="704" spans="1:12" ht="30" customHeight="1" x14ac:dyDescent="0.3">
      <c r="A704" s="58" t="s">
        <v>424</v>
      </c>
      <c r="B704" s="3" t="s">
        <v>423</v>
      </c>
      <c r="C704" s="3" t="s">
        <v>340</v>
      </c>
      <c r="D704" s="3" t="s">
        <v>128</v>
      </c>
      <c r="E704" s="70">
        <v>2020</v>
      </c>
      <c r="F704" s="3">
        <v>6</v>
      </c>
      <c r="G704" s="3"/>
      <c r="H704" s="4">
        <v>55</v>
      </c>
      <c r="I704" s="4">
        <f t="shared" si="32"/>
        <v>66.55</v>
      </c>
      <c r="J704" s="18"/>
      <c r="K704" s="20"/>
      <c r="L704" s="18"/>
    </row>
    <row r="705" spans="1:12" ht="30" customHeight="1" x14ac:dyDescent="0.3">
      <c r="A705" s="58" t="s">
        <v>337</v>
      </c>
      <c r="B705" s="3" t="s">
        <v>423</v>
      </c>
      <c r="C705" s="3" t="s">
        <v>340</v>
      </c>
      <c r="D705" s="3" t="s">
        <v>128</v>
      </c>
      <c r="E705" s="70">
        <v>2018</v>
      </c>
      <c r="F705" s="3">
        <v>1</v>
      </c>
      <c r="G705" s="3"/>
      <c r="H705" s="4">
        <v>41.32</v>
      </c>
      <c r="I705" s="4">
        <f t="shared" si="32"/>
        <v>49.997199999999999</v>
      </c>
      <c r="J705" s="18"/>
      <c r="K705" s="20"/>
      <c r="L705" s="18"/>
    </row>
    <row r="706" spans="1:12" ht="30" customHeight="1" x14ac:dyDescent="0.3">
      <c r="A706" s="58" t="s">
        <v>337</v>
      </c>
      <c r="B706" s="3" t="s">
        <v>423</v>
      </c>
      <c r="C706" s="3" t="s">
        <v>340</v>
      </c>
      <c r="D706" s="3" t="s">
        <v>128</v>
      </c>
      <c r="E706" s="70">
        <v>2019</v>
      </c>
      <c r="F706" s="3">
        <v>1</v>
      </c>
      <c r="G706" s="3"/>
      <c r="H706" s="4">
        <v>47</v>
      </c>
      <c r="I706" s="4">
        <f t="shared" si="32"/>
        <v>56.87</v>
      </c>
      <c r="J706" s="18"/>
      <c r="K706" s="20"/>
      <c r="L706" s="18"/>
    </row>
    <row r="707" spans="1:12" ht="30" customHeight="1" x14ac:dyDescent="0.3">
      <c r="A707" s="58" t="s">
        <v>1282</v>
      </c>
      <c r="B707" s="3" t="s">
        <v>1076</v>
      </c>
      <c r="C707" s="3" t="s">
        <v>340</v>
      </c>
      <c r="D707" s="3" t="s">
        <v>128</v>
      </c>
      <c r="E707" s="70">
        <v>2022</v>
      </c>
      <c r="F707" s="3">
        <v>1</v>
      </c>
      <c r="G707" s="3"/>
      <c r="H707" s="4">
        <v>85</v>
      </c>
      <c r="I707" s="4">
        <f t="shared" si="32"/>
        <v>102.85</v>
      </c>
      <c r="J707" s="18" t="s">
        <v>10</v>
      </c>
      <c r="K707" s="20"/>
      <c r="L707" s="18"/>
    </row>
    <row r="708" spans="1:12" ht="30" customHeight="1" x14ac:dyDescent="0.3">
      <c r="A708" s="59" t="s">
        <v>1014</v>
      </c>
      <c r="B708" s="47" t="s">
        <v>423</v>
      </c>
      <c r="C708" s="47" t="s">
        <v>340</v>
      </c>
      <c r="D708" s="47" t="s">
        <v>128</v>
      </c>
      <c r="E708" s="50">
        <v>2020</v>
      </c>
      <c r="F708" s="46">
        <v>1</v>
      </c>
      <c r="G708" s="3"/>
      <c r="H708" s="4">
        <v>30</v>
      </c>
      <c r="I708" s="4">
        <f t="shared" si="32"/>
        <v>36.299999999999997</v>
      </c>
      <c r="J708" s="18"/>
      <c r="K708" s="20"/>
      <c r="L708" s="18"/>
    </row>
    <row r="709" spans="1:12" ht="30" customHeight="1" x14ac:dyDescent="0.3">
      <c r="A709" s="59" t="s">
        <v>1014</v>
      </c>
      <c r="B709" s="47" t="s">
        <v>423</v>
      </c>
      <c r="C709" s="47" t="s">
        <v>340</v>
      </c>
      <c r="D709" s="47" t="s">
        <v>128</v>
      </c>
      <c r="E709" s="50">
        <v>2022</v>
      </c>
      <c r="F709" s="3">
        <v>5</v>
      </c>
      <c r="G709" s="3"/>
      <c r="H709" s="4">
        <v>32</v>
      </c>
      <c r="I709" s="4">
        <f t="shared" si="32"/>
        <v>38.72</v>
      </c>
      <c r="J709" s="18"/>
      <c r="K709" s="20"/>
      <c r="L709" s="18"/>
    </row>
    <row r="710" spans="1:12" ht="30" customHeight="1" x14ac:dyDescent="0.3">
      <c r="A710" s="59" t="s">
        <v>1014</v>
      </c>
      <c r="B710" s="47" t="s">
        <v>423</v>
      </c>
      <c r="C710" s="47" t="s">
        <v>340</v>
      </c>
      <c r="D710" s="47" t="s">
        <v>128</v>
      </c>
      <c r="E710" s="50">
        <v>2023</v>
      </c>
      <c r="F710" s="3">
        <v>5</v>
      </c>
      <c r="G710" s="3"/>
      <c r="H710" s="4">
        <v>32</v>
      </c>
      <c r="I710" s="4">
        <f t="shared" si="32"/>
        <v>38.72</v>
      </c>
      <c r="J710" s="18"/>
      <c r="K710" s="20"/>
      <c r="L710" s="18"/>
    </row>
    <row r="711" spans="1:12" ht="30" customHeight="1" x14ac:dyDescent="0.3">
      <c r="A711" s="59" t="s">
        <v>1077</v>
      </c>
      <c r="B711" s="47" t="s">
        <v>1076</v>
      </c>
      <c r="C711" s="47"/>
      <c r="D711" s="47" t="s">
        <v>128</v>
      </c>
      <c r="E711" s="50">
        <v>2020</v>
      </c>
      <c r="F711" s="46">
        <v>3</v>
      </c>
      <c r="G711" s="3"/>
      <c r="H711" s="4">
        <v>33</v>
      </c>
      <c r="I711" s="4">
        <f t="shared" si="32"/>
        <v>39.93</v>
      </c>
      <c r="J711" s="18"/>
      <c r="K711" s="20"/>
      <c r="L711" s="18"/>
    </row>
    <row r="712" spans="1:12" ht="30" customHeight="1" x14ac:dyDescent="0.3">
      <c r="A712" s="59" t="s">
        <v>1077</v>
      </c>
      <c r="B712" s="47" t="s">
        <v>1076</v>
      </c>
      <c r="C712" s="47"/>
      <c r="D712" s="47" t="s">
        <v>128</v>
      </c>
      <c r="E712" s="50">
        <v>2022</v>
      </c>
      <c r="F712" s="46">
        <f>3-2</f>
        <v>1</v>
      </c>
      <c r="G712" s="3"/>
      <c r="H712" s="4">
        <v>33</v>
      </c>
      <c r="I712" s="4">
        <f t="shared" si="32"/>
        <v>39.93</v>
      </c>
      <c r="J712" s="18" t="s">
        <v>10</v>
      </c>
      <c r="K712" s="20"/>
      <c r="L712" s="18"/>
    </row>
    <row r="713" spans="1:12" ht="30" customHeight="1" x14ac:dyDescent="0.3">
      <c r="A713" s="59" t="s">
        <v>909</v>
      </c>
      <c r="B713" s="47" t="s">
        <v>898</v>
      </c>
      <c r="C713" s="47" t="s">
        <v>340</v>
      </c>
      <c r="D713" s="47" t="s">
        <v>128</v>
      </c>
      <c r="E713" s="50">
        <v>2021</v>
      </c>
      <c r="F713" s="46">
        <v>18</v>
      </c>
      <c r="G713" s="3"/>
      <c r="H713" s="4">
        <v>28.1</v>
      </c>
      <c r="I713" s="4">
        <f t="shared" si="32"/>
        <v>34.000999999999998</v>
      </c>
      <c r="J713" s="18"/>
      <c r="K713" s="20"/>
      <c r="L713" s="18"/>
    </row>
    <row r="714" spans="1:12" ht="30" customHeight="1" x14ac:dyDescent="0.3">
      <c r="A714" s="59" t="s">
        <v>905</v>
      </c>
      <c r="B714" s="47" t="s">
        <v>852</v>
      </c>
      <c r="C714" s="47" t="s">
        <v>340</v>
      </c>
      <c r="D714" s="47" t="s">
        <v>128</v>
      </c>
      <c r="E714" s="50">
        <v>2013</v>
      </c>
      <c r="F714" s="46">
        <f>3-1-1</f>
        <v>1</v>
      </c>
      <c r="G714" s="3"/>
      <c r="H714" s="4">
        <v>165</v>
      </c>
      <c r="I714" s="4">
        <f t="shared" si="32"/>
        <v>199.65</v>
      </c>
      <c r="J714" s="18"/>
      <c r="K714" s="20"/>
      <c r="L714" s="18"/>
    </row>
    <row r="715" spans="1:12" ht="30" customHeight="1" x14ac:dyDescent="0.3">
      <c r="A715" s="59" t="s">
        <v>910</v>
      </c>
      <c r="B715" s="47" t="s">
        <v>898</v>
      </c>
      <c r="C715" s="47" t="s">
        <v>340</v>
      </c>
      <c r="D715" s="47" t="s">
        <v>128</v>
      </c>
      <c r="E715" s="50">
        <v>2021</v>
      </c>
      <c r="F715" s="46">
        <v>8</v>
      </c>
      <c r="G715" s="3"/>
      <c r="H715" s="4">
        <v>34.71</v>
      </c>
      <c r="I715" s="4">
        <f t="shared" si="32"/>
        <v>41.999099999999999</v>
      </c>
      <c r="J715" s="18"/>
      <c r="K715" s="20"/>
      <c r="L715" s="18"/>
    </row>
    <row r="716" spans="1:12" ht="30" customHeight="1" x14ac:dyDescent="0.3">
      <c r="A716" s="59" t="s">
        <v>899</v>
      </c>
      <c r="B716" s="47" t="s">
        <v>898</v>
      </c>
      <c r="C716" s="47" t="s">
        <v>340</v>
      </c>
      <c r="D716" s="47" t="s">
        <v>128</v>
      </c>
      <c r="E716" s="50">
        <v>2020</v>
      </c>
      <c r="F716" s="46">
        <v>18</v>
      </c>
      <c r="G716" s="3"/>
      <c r="H716" s="4">
        <v>32</v>
      </c>
      <c r="I716" s="4">
        <f t="shared" si="32"/>
        <v>38.72</v>
      </c>
      <c r="J716" s="18"/>
      <c r="K716" s="20"/>
      <c r="L716" s="18"/>
    </row>
    <row r="717" spans="1:12" ht="30" customHeight="1" x14ac:dyDescent="0.3">
      <c r="A717" s="58" t="s">
        <v>1808</v>
      </c>
      <c r="B717" s="3" t="s">
        <v>754</v>
      </c>
      <c r="C717" s="3" t="s">
        <v>340</v>
      </c>
      <c r="D717" s="3" t="s">
        <v>128</v>
      </c>
      <c r="E717" s="70">
        <v>2023</v>
      </c>
      <c r="F717" s="3">
        <v>6</v>
      </c>
      <c r="G717" s="3"/>
      <c r="H717" s="4">
        <v>44.63</v>
      </c>
      <c r="I717" s="4">
        <f t="shared" si="32"/>
        <v>54.002299999999998</v>
      </c>
      <c r="J717" s="18" t="s">
        <v>10</v>
      </c>
      <c r="K717" s="20"/>
      <c r="L717" s="18"/>
    </row>
    <row r="718" spans="1:12" ht="30" customHeight="1" x14ac:dyDescent="0.3">
      <c r="A718" s="58" t="s">
        <v>1808</v>
      </c>
      <c r="B718" s="3" t="s">
        <v>1902</v>
      </c>
      <c r="C718" s="3" t="s">
        <v>340</v>
      </c>
      <c r="D718" s="3" t="s">
        <v>128</v>
      </c>
      <c r="E718" s="70">
        <v>2023</v>
      </c>
      <c r="F718" s="3">
        <v>6</v>
      </c>
      <c r="G718" s="3"/>
      <c r="H718" s="4">
        <v>35.46</v>
      </c>
      <c r="I718" s="4">
        <f t="shared" si="32"/>
        <v>42.906599999999997</v>
      </c>
      <c r="J718" s="18" t="s">
        <v>10</v>
      </c>
      <c r="K718" s="20"/>
      <c r="L718" s="18"/>
    </row>
    <row r="719" spans="1:12" ht="30" customHeight="1" x14ac:dyDescent="0.3">
      <c r="A719" s="59" t="s">
        <v>900</v>
      </c>
      <c r="B719" s="47" t="s">
        <v>898</v>
      </c>
      <c r="C719" s="47" t="s">
        <v>340</v>
      </c>
      <c r="D719" s="47" t="s">
        <v>128</v>
      </c>
      <c r="E719" s="50">
        <v>2020</v>
      </c>
      <c r="F719" s="46">
        <f>5-3</f>
        <v>2</v>
      </c>
      <c r="G719" s="3"/>
      <c r="H719" s="4">
        <v>29</v>
      </c>
      <c r="I719" s="4">
        <f t="shared" si="32"/>
        <v>35.089999999999996</v>
      </c>
      <c r="J719" s="18"/>
      <c r="K719" s="20"/>
      <c r="L719" s="18"/>
    </row>
    <row r="720" spans="1:12" ht="30" customHeight="1" x14ac:dyDescent="0.3">
      <c r="A720" s="59" t="s">
        <v>1304</v>
      </c>
      <c r="B720" s="47" t="s">
        <v>446</v>
      </c>
      <c r="C720" s="47" t="s">
        <v>340</v>
      </c>
      <c r="D720" s="47" t="s">
        <v>128</v>
      </c>
      <c r="E720" s="50">
        <v>2022</v>
      </c>
      <c r="F720" s="46">
        <v>6</v>
      </c>
      <c r="G720" s="3"/>
      <c r="H720" s="4">
        <v>24.38</v>
      </c>
      <c r="I720" s="4">
        <f t="shared" si="32"/>
        <v>29.499799999999997</v>
      </c>
      <c r="J720" s="18"/>
      <c r="K720" s="20"/>
      <c r="L720" s="18"/>
    </row>
    <row r="721" spans="1:12" ht="30" customHeight="1" x14ac:dyDescent="0.3">
      <c r="A721" s="58" t="s">
        <v>1304</v>
      </c>
      <c r="B721" s="3" t="s">
        <v>446</v>
      </c>
      <c r="C721" s="3" t="s">
        <v>340</v>
      </c>
      <c r="D721" s="3" t="s">
        <v>128</v>
      </c>
      <c r="E721" s="70">
        <v>2023</v>
      </c>
      <c r="F721" s="3">
        <v>12</v>
      </c>
      <c r="G721" s="3"/>
      <c r="H721" s="4">
        <v>26.45</v>
      </c>
      <c r="I721" s="4">
        <f t="shared" si="32"/>
        <v>32.0045</v>
      </c>
      <c r="J721" s="18" t="s">
        <v>10</v>
      </c>
      <c r="K721" s="20"/>
      <c r="L721" s="18"/>
    </row>
    <row r="722" spans="1:12" ht="30" customHeight="1" x14ac:dyDescent="0.3">
      <c r="A722" s="59" t="s">
        <v>535</v>
      </c>
      <c r="B722" s="47" t="s">
        <v>125</v>
      </c>
      <c r="C722" s="47" t="s">
        <v>358</v>
      </c>
      <c r="D722" s="47" t="s">
        <v>128</v>
      </c>
      <c r="E722" s="50">
        <v>2022</v>
      </c>
      <c r="F722" s="46">
        <v>12</v>
      </c>
      <c r="G722" s="3"/>
      <c r="H722" s="4">
        <v>15.7</v>
      </c>
      <c r="I722" s="4">
        <f t="shared" si="32"/>
        <v>18.997</v>
      </c>
      <c r="J722" s="18"/>
      <c r="K722" s="20"/>
      <c r="L722" s="18"/>
    </row>
    <row r="723" spans="1:12" ht="30" customHeight="1" x14ac:dyDescent="0.3">
      <c r="A723" s="27" t="s">
        <v>2022</v>
      </c>
      <c r="B723" s="47" t="s">
        <v>1991</v>
      </c>
      <c r="C723" s="47"/>
      <c r="D723" s="47" t="s">
        <v>128</v>
      </c>
      <c r="E723" s="46">
        <v>2018</v>
      </c>
      <c r="F723" s="46">
        <v>2</v>
      </c>
      <c r="G723" s="3"/>
      <c r="H723" s="4">
        <v>69</v>
      </c>
      <c r="I723" s="4">
        <f>H723*Bordeaux!$L$7</f>
        <v>83.49</v>
      </c>
      <c r="J723" s="18" t="s">
        <v>10</v>
      </c>
      <c r="K723" s="20"/>
      <c r="L723" s="18"/>
    </row>
    <row r="724" spans="1:12" ht="30" customHeight="1" x14ac:dyDescent="0.3">
      <c r="A724" s="59" t="s">
        <v>391</v>
      </c>
      <c r="B724" s="47" t="s">
        <v>125</v>
      </c>
      <c r="C724" s="47" t="s">
        <v>358</v>
      </c>
      <c r="D724" s="47" t="s">
        <v>128</v>
      </c>
      <c r="E724" s="50">
        <v>2022</v>
      </c>
      <c r="F724" s="46">
        <v>12</v>
      </c>
      <c r="G724" s="3"/>
      <c r="H724" s="4">
        <v>19.010000000000002</v>
      </c>
      <c r="I724" s="4">
        <f>H724*$L$6</f>
        <v>23.002100000000002</v>
      </c>
      <c r="J724" s="18"/>
      <c r="K724" s="20"/>
      <c r="L724" s="18"/>
    </row>
    <row r="725" spans="1:12" ht="30" customHeight="1" x14ac:dyDescent="0.3">
      <c r="A725" s="58" t="s">
        <v>378</v>
      </c>
      <c r="B725" s="3" t="s">
        <v>375</v>
      </c>
      <c r="C725" s="3"/>
      <c r="D725" s="3" t="s">
        <v>128</v>
      </c>
      <c r="E725" s="70">
        <v>2018</v>
      </c>
      <c r="F725" s="3">
        <v>12</v>
      </c>
      <c r="G725" s="3"/>
      <c r="H725" s="4">
        <v>23.14</v>
      </c>
      <c r="I725" s="4">
        <f>H725*$L$6</f>
        <v>27.999400000000001</v>
      </c>
      <c r="J725" s="18"/>
      <c r="K725" s="20"/>
      <c r="L725" s="18"/>
    </row>
    <row r="726" spans="1:12" ht="30" customHeight="1" x14ac:dyDescent="0.3">
      <c r="A726" s="27" t="s">
        <v>1645</v>
      </c>
      <c r="B726" s="47" t="s">
        <v>883</v>
      </c>
      <c r="D726" s="47" t="s">
        <v>128</v>
      </c>
      <c r="E726" s="46">
        <v>2002</v>
      </c>
      <c r="F726" s="46">
        <v>1</v>
      </c>
      <c r="G726" s="3"/>
      <c r="H726" s="4">
        <v>15</v>
      </c>
      <c r="I726" s="4">
        <f>H726*Bordeaux!$L$7</f>
        <v>18.149999999999999</v>
      </c>
      <c r="J726" s="18" t="s">
        <v>10</v>
      </c>
      <c r="K726" s="20"/>
      <c r="L726" s="18"/>
    </row>
    <row r="727" spans="1:12" ht="30" customHeight="1" x14ac:dyDescent="0.3">
      <c r="A727" s="58" t="s">
        <v>1455</v>
      </c>
      <c r="B727" s="3" t="s">
        <v>1452</v>
      </c>
      <c r="C727" s="3"/>
      <c r="D727" s="3" t="s">
        <v>128</v>
      </c>
      <c r="E727" s="70">
        <v>2022</v>
      </c>
      <c r="F727" s="3">
        <v>6</v>
      </c>
      <c r="G727" s="3"/>
      <c r="H727" s="4">
        <v>24.79</v>
      </c>
      <c r="I727" s="4">
        <f>H727*$L$6</f>
        <v>29.995899999999999</v>
      </c>
      <c r="J727" s="18" t="s">
        <v>10</v>
      </c>
      <c r="K727" s="20"/>
      <c r="L727" s="18"/>
    </row>
    <row r="728" spans="1:12" ht="30" customHeight="1" x14ac:dyDescent="0.3">
      <c r="A728" s="58" t="s">
        <v>1811</v>
      </c>
      <c r="B728" s="3" t="s">
        <v>754</v>
      </c>
      <c r="C728" s="3"/>
      <c r="D728" s="3" t="s">
        <v>128</v>
      </c>
      <c r="E728" s="70">
        <v>2023</v>
      </c>
      <c r="F728" s="3">
        <v>6</v>
      </c>
      <c r="G728" s="3"/>
      <c r="H728" s="4">
        <v>28.93</v>
      </c>
      <c r="I728" s="4">
        <f>H728*$L$6</f>
        <v>35.005299999999998</v>
      </c>
      <c r="J728" s="18" t="s">
        <v>10</v>
      </c>
      <c r="K728" s="20"/>
      <c r="L728" s="18"/>
    </row>
    <row r="729" spans="1:12" ht="30" customHeight="1" x14ac:dyDescent="0.3">
      <c r="A729" s="27" t="s">
        <v>1633</v>
      </c>
      <c r="B729" s="47" t="s">
        <v>1610</v>
      </c>
      <c r="C729" s="47"/>
      <c r="D729" s="47" t="s">
        <v>128</v>
      </c>
      <c r="E729" s="46">
        <v>1999</v>
      </c>
      <c r="F729" s="46">
        <v>10</v>
      </c>
      <c r="G729" s="3"/>
      <c r="H729" s="4">
        <v>20</v>
      </c>
      <c r="I729" s="4">
        <f>H729*Bordeaux!$L$7</f>
        <v>24.2</v>
      </c>
      <c r="J729" s="18" t="s">
        <v>10</v>
      </c>
      <c r="K729" s="20"/>
      <c r="L729" s="18"/>
    </row>
    <row r="730" spans="1:12" ht="30" customHeight="1" x14ac:dyDescent="0.3">
      <c r="A730" s="58" t="s">
        <v>686</v>
      </c>
      <c r="B730" s="3" t="s">
        <v>375</v>
      </c>
      <c r="C730" s="3" t="s">
        <v>340</v>
      </c>
      <c r="D730" s="3" t="s">
        <v>128</v>
      </c>
      <c r="E730" s="70">
        <v>2020</v>
      </c>
      <c r="F730" s="3">
        <v>12</v>
      </c>
      <c r="G730" s="3"/>
      <c r="H730" s="4">
        <v>30</v>
      </c>
      <c r="I730" s="4">
        <f>H730*$L$6</f>
        <v>36.299999999999997</v>
      </c>
      <c r="J730" s="18"/>
      <c r="K730" s="20"/>
      <c r="L730" s="18"/>
    </row>
    <row r="731" spans="1:12" ht="30" customHeight="1" x14ac:dyDescent="0.3">
      <c r="A731" s="59" t="s">
        <v>888</v>
      </c>
      <c r="B731" s="47" t="s">
        <v>865</v>
      </c>
      <c r="C731" s="47"/>
      <c r="D731" s="47" t="s">
        <v>128</v>
      </c>
      <c r="E731" s="50">
        <v>1982</v>
      </c>
      <c r="F731" s="46">
        <v>2</v>
      </c>
      <c r="G731" s="3"/>
      <c r="H731" s="4">
        <v>25</v>
      </c>
      <c r="I731" s="4">
        <f>H731*$L$6</f>
        <v>30.25</v>
      </c>
      <c r="J731" s="18"/>
      <c r="K731" s="20"/>
      <c r="L731" s="18"/>
    </row>
    <row r="732" spans="1:12" ht="30" customHeight="1" x14ac:dyDescent="0.3">
      <c r="A732" s="59" t="s">
        <v>889</v>
      </c>
      <c r="B732" s="47" t="s">
        <v>865</v>
      </c>
      <c r="C732" s="47"/>
      <c r="D732" s="47" t="s">
        <v>128</v>
      </c>
      <c r="E732" s="50">
        <v>1982</v>
      </c>
      <c r="F732" s="46">
        <v>1</v>
      </c>
      <c r="G732" s="3"/>
      <c r="H732" s="4">
        <v>35</v>
      </c>
      <c r="I732" s="4">
        <f>H732*$L$6</f>
        <v>42.35</v>
      </c>
      <c r="J732" s="18"/>
      <c r="K732" s="20"/>
      <c r="L732" s="18"/>
    </row>
    <row r="733" spans="1:12" ht="30" customHeight="1" x14ac:dyDescent="0.3">
      <c r="A733" s="19" t="s">
        <v>1768</v>
      </c>
      <c r="B733" s="3" t="s">
        <v>1759</v>
      </c>
      <c r="C733" s="3"/>
      <c r="D733" s="3" t="s">
        <v>128</v>
      </c>
      <c r="E733" s="3">
        <v>2017</v>
      </c>
      <c r="F733" s="3">
        <v>1</v>
      </c>
      <c r="G733" s="3"/>
      <c r="H733" s="4">
        <v>29</v>
      </c>
      <c r="I733" s="4">
        <f>H733*Rhone!$L$7</f>
        <v>35.089999999999996</v>
      </c>
      <c r="J733" s="18" t="s">
        <v>10</v>
      </c>
      <c r="K733" s="20"/>
      <c r="L733" s="18"/>
    </row>
    <row r="734" spans="1:12" ht="30" customHeight="1" x14ac:dyDescent="0.3">
      <c r="A734" s="19" t="s">
        <v>1769</v>
      </c>
      <c r="B734" s="3" t="s">
        <v>1759</v>
      </c>
      <c r="C734" s="3"/>
      <c r="D734" s="3" t="s">
        <v>128</v>
      </c>
      <c r="E734" s="3">
        <v>2018</v>
      </c>
      <c r="F734" s="3">
        <v>3</v>
      </c>
      <c r="G734" s="3"/>
      <c r="H734" s="4">
        <v>29</v>
      </c>
      <c r="I734" s="4">
        <f>H734*Rhone!$L$7</f>
        <v>35.089999999999996</v>
      </c>
      <c r="J734" s="18" t="s">
        <v>10</v>
      </c>
      <c r="K734" s="20"/>
      <c r="L734" s="18"/>
    </row>
    <row r="735" spans="1:12" ht="30" customHeight="1" x14ac:dyDescent="0.3">
      <c r="A735" s="59" t="s">
        <v>938</v>
      </c>
      <c r="B735" s="47" t="s">
        <v>923</v>
      </c>
      <c r="C735" s="47"/>
      <c r="D735" s="47" t="s">
        <v>128</v>
      </c>
      <c r="E735" s="50">
        <v>1989</v>
      </c>
      <c r="F735" s="46">
        <v>4</v>
      </c>
      <c r="G735" s="3"/>
      <c r="H735" s="4">
        <v>45</v>
      </c>
      <c r="I735" s="4">
        <f>H735*$L$6</f>
        <v>54.449999999999996</v>
      </c>
      <c r="J735" s="18"/>
      <c r="K735" s="20"/>
      <c r="L735" s="18"/>
    </row>
    <row r="736" spans="1:12" ht="30" customHeight="1" x14ac:dyDescent="0.3">
      <c r="A736" s="59" t="s">
        <v>939</v>
      </c>
      <c r="B736" s="47" t="s">
        <v>923</v>
      </c>
      <c r="C736" s="47"/>
      <c r="D736" s="47" t="s">
        <v>128</v>
      </c>
      <c r="E736" s="50">
        <v>1989</v>
      </c>
      <c r="F736" s="46">
        <v>2</v>
      </c>
      <c r="G736" s="3"/>
      <c r="H736" s="4">
        <v>40</v>
      </c>
      <c r="I736" s="4">
        <f>H736*$L$6</f>
        <v>48.4</v>
      </c>
      <c r="J736" s="18"/>
      <c r="K736" s="20"/>
      <c r="L736" s="18"/>
    </row>
    <row r="737" spans="1:12" ht="30" customHeight="1" x14ac:dyDescent="0.3">
      <c r="A737" s="27" t="s">
        <v>1649</v>
      </c>
      <c r="B737" s="47" t="s">
        <v>1625</v>
      </c>
      <c r="D737" s="47" t="s">
        <v>128</v>
      </c>
      <c r="E737" s="46">
        <v>1959</v>
      </c>
      <c r="F737" s="46">
        <v>1</v>
      </c>
      <c r="G737" s="3"/>
      <c r="H737" s="4">
        <v>65</v>
      </c>
      <c r="I737" s="4">
        <f>H737*Bordeaux!$L$7</f>
        <v>78.649999999999991</v>
      </c>
      <c r="J737" s="18" t="s">
        <v>10</v>
      </c>
      <c r="K737" s="20"/>
      <c r="L737" s="18"/>
    </row>
    <row r="738" spans="1:12" ht="30" customHeight="1" x14ac:dyDescent="0.3">
      <c r="A738" s="58" t="s">
        <v>1327</v>
      </c>
      <c r="B738" s="3" t="s">
        <v>404</v>
      </c>
      <c r="C738" s="3"/>
      <c r="D738" s="3" t="s">
        <v>128</v>
      </c>
      <c r="E738" s="70">
        <v>1985</v>
      </c>
      <c r="F738" s="3">
        <v>1</v>
      </c>
      <c r="G738" s="3"/>
      <c r="H738" s="4">
        <v>25</v>
      </c>
      <c r="I738" s="4">
        <f t="shared" ref="I738:I770" si="33">H738*$L$6</f>
        <v>30.25</v>
      </c>
      <c r="J738" s="18"/>
      <c r="K738" s="20"/>
      <c r="L738" s="18"/>
    </row>
    <row r="739" spans="1:12" ht="30" customHeight="1" x14ac:dyDescent="0.3">
      <c r="A739" s="59" t="s">
        <v>1326</v>
      </c>
      <c r="B739" s="3" t="s">
        <v>1328</v>
      </c>
      <c r="C739" s="3"/>
      <c r="D739" s="3" t="s">
        <v>128</v>
      </c>
      <c r="E739" s="70">
        <v>2022</v>
      </c>
      <c r="F739" s="3">
        <v>5</v>
      </c>
      <c r="G739" s="3"/>
      <c r="H739" s="4">
        <v>28.1</v>
      </c>
      <c r="I739" s="4">
        <f t="shared" si="33"/>
        <v>34.000999999999998</v>
      </c>
      <c r="J739" s="18"/>
      <c r="K739" s="20"/>
      <c r="L739" s="18"/>
    </row>
    <row r="740" spans="1:12" ht="30" customHeight="1" x14ac:dyDescent="0.3">
      <c r="A740" s="59" t="s">
        <v>1324</v>
      </c>
      <c r="B740" s="47" t="s">
        <v>137</v>
      </c>
      <c r="C740" s="47" t="s">
        <v>340</v>
      </c>
      <c r="D740" s="47" t="s">
        <v>128</v>
      </c>
      <c r="E740" s="50">
        <v>2024</v>
      </c>
      <c r="F740" s="46">
        <v>12</v>
      </c>
      <c r="G740" s="3"/>
      <c r="H740" s="4">
        <v>27.27</v>
      </c>
      <c r="I740" s="4">
        <f t="shared" si="33"/>
        <v>32.996699999999997</v>
      </c>
      <c r="J740" s="18" t="s">
        <v>10</v>
      </c>
      <c r="K740" s="56"/>
      <c r="L740" s="18"/>
    </row>
    <row r="741" spans="1:12" ht="30" customHeight="1" x14ac:dyDescent="0.3">
      <c r="A741" s="58" t="s">
        <v>1324</v>
      </c>
      <c r="B741" s="3" t="s">
        <v>1406</v>
      </c>
      <c r="C741" s="3" t="s">
        <v>340</v>
      </c>
      <c r="D741" s="3" t="s">
        <v>128</v>
      </c>
      <c r="E741" s="70">
        <v>2023</v>
      </c>
      <c r="F741" s="3">
        <v>3</v>
      </c>
      <c r="G741" s="3"/>
      <c r="H741" s="4">
        <v>36.36</v>
      </c>
      <c r="I741" s="4">
        <f t="shared" si="33"/>
        <v>43.995599999999996</v>
      </c>
      <c r="J741" s="18"/>
      <c r="K741" s="20"/>
      <c r="L741" s="18"/>
    </row>
    <row r="742" spans="1:12" ht="30" customHeight="1" x14ac:dyDescent="0.3">
      <c r="A742" s="58" t="s">
        <v>1324</v>
      </c>
      <c r="B742" s="3" t="s">
        <v>1406</v>
      </c>
      <c r="C742" s="3" t="s">
        <v>340</v>
      </c>
      <c r="D742" s="3" t="s">
        <v>128</v>
      </c>
      <c r="E742" s="70">
        <v>2024</v>
      </c>
      <c r="F742" s="3">
        <v>12</v>
      </c>
      <c r="G742" s="3"/>
      <c r="H742" s="4">
        <v>36.36</v>
      </c>
      <c r="I742" s="4">
        <f t="shared" si="33"/>
        <v>43.995599999999996</v>
      </c>
      <c r="J742" s="18" t="s">
        <v>10</v>
      </c>
      <c r="K742" s="20"/>
      <c r="L742" s="18"/>
    </row>
    <row r="743" spans="1:12" ht="30" customHeight="1" x14ac:dyDescent="0.3">
      <c r="A743" s="59" t="s">
        <v>453</v>
      </c>
      <c r="B743" s="47" t="s">
        <v>137</v>
      </c>
      <c r="C743" s="47"/>
      <c r="D743" s="47" t="s">
        <v>128</v>
      </c>
      <c r="E743" s="50">
        <v>2024</v>
      </c>
      <c r="F743" s="46">
        <v>6</v>
      </c>
      <c r="G743" s="3"/>
      <c r="H743" s="4">
        <v>24.79</v>
      </c>
      <c r="I743" s="4">
        <f t="shared" si="33"/>
        <v>29.995899999999999</v>
      </c>
      <c r="J743" s="18" t="s">
        <v>10</v>
      </c>
      <c r="K743" s="56"/>
      <c r="L743" s="18"/>
    </row>
    <row r="744" spans="1:12" ht="30" customHeight="1" x14ac:dyDescent="0.3">
      <c r="A744" s="58" t="s">
        <v>453</v>
      </c>
      <c r="B744" s="3" t="s">
        <v>1406</v>
      </c>
      <c r="C744" s="3"/>
      <c r="D744" s="3" t="s">
        <v>128</v>
      </c>
      <c r="E744" s="70">
        <v>2023</v>
      </c>
      <c r="F744" s="3">
        <v>6</v>
      </c>
      <c r="G744" s="3"/>
      <c r="H744" s="4">
        <v>34.71</v>
      </c>
      <c r="I744" s="4">
        <f t="shared" si="33"/>
        <v>41.999099999999999</v>
      </c>
      <c r="J744" s="18"/>
      <c r="K744" s="20"/>
      <c r="L744" s="18"/>
    </row>
    <row r="745" spans="1:12" ht="30" customHeight="1" x14ac:dyDescent="0.3">
      <c r="A745" s="58" t="s">
        <v>453</v>
      </c>
      <c r="B745" s="3" t="s">
        <v>1406</v>
      </c>
      <c r="C745" s="3"/>
      <c r="D745" s="3" t="s">
        <v>128</v>
      </c>
      <c r="E745" s="70">
        <v>2024</v>
      </c>
      <c r="F745" s="3">
        <v>6</v>
      </c>
      <c r="G745" s="3"/>
      <c r="H745" s="4">
        <v>34.71</v>
      </c>
      <c r="I745" s="4">
        <f t="shared" si="33"/>
        <v>41.999099999999999</v>
      </c>
      <c r="J745" s="18" t="s">
        <v>10</v>
      </c>
      <c r="K745" s="20"/>
      <c r="L745" s="18"/>
    </row>
    <row r="746" spans="1:12" ht="30" customHeight="1" x14ac:dyDescent="0.3">
      <c r="A746" s="58" t="s">
        <v>1727</v>
      </c>
      <c r="B746" s="3" t="s">
        <v>1724</v>
      </c>
      <c r="C746" s="3"/>
      <c r="D746" s="3" t="s">
        <v>128</v>
      </c>
      <c r="E746" s="70">
        <v>2023</v>
      </c>
      <c r="F746" s="3">
        <v>3</v>
      </c>
      <c r="G746" s="3"/>
      <c r="H746" s="4">
        <v>30</v>
      </c>
      <c r="I746" s="4">
        <f t="shared" si="33"/>
        <v>36.299999999999997</v>
      </c>
      <c r="J746" s="18" t="s">
        <v>10</v>
      </c>
      <c r="K746" s="20"/>
      <c r="L746" s="18"/>
    </row>
    <row r="747" spans="1:12" ht="30" customHeight="1" x14ac:dyDescent="0.3">
      <c r="A747" s="58" t="s">
        <v>1945</v>
      </c>
      <c r="B747" s="3" t="s">
        <v>1406</v>
      </c>
      <c r="C747" s="3"/>
      <c r="D747" s="3" t="s">
        <v>128</v>
      </c>
      <c r="E747" s="70">
        <v>2024</v>
      </c>
      <c r="F747" s="3">
        <v>6</v>
      </c>
      <c r="G747" s="3"/>
      <c r="H747" s="4">
        <v>23.14</v>
      </c>
      <c r="I747" s="4">
        <f t="shared" si="33"/>
        <v>27.999400000000001</v>
      </c>
      <c r="J747" s="18" t="s">
        <v>10</v>
      </c>
      <c r="K747" s="20"/>
      <c r="L747" s="18"/>
    </row>
    <row r="748" spans="1:12" ht="30" customHeight="1" x14ac:dyDescent="0.3">
      <c r="A748" s="58" t="s">
        <v>547</v>
      </c>
      <c r="B748" s="3" t="s">
        <v>105</v>
      </c>
      <c r="C748" s="3"/>
      <c r="D748" s="3" t="s">
        <v>128</v>
      </c>
      <c r="E748" s="70">
        <v>2019</v>
      </c>
      <c r="F748" s="3">
        <v>6</v>
      </c>
      <c r="G748" s="3"/>
      <c r="H748" s="4">
        <v>25</v>
      </c>
      <c r="I748" s="4">
        <f t="shared" si="33"/>
        <v>30.25</v>
      </c>
      <c r="J748" s="18"/>
      <c r="K748" s="20"/>
      <c r="L748" s="18"/>
    </row>
    <row r="749" spans="1:12" ht="30" customHeight="1" x14ac:dyDescent="0.3">
      <c r="A749" s="58" t="s">
        <v>547</v>
      </c>
      <c r="B749" s="3" t="s">
        <v>105</v>
      </c>
      <c r="C749" s="3"/>
      <c r="D749" s="3" t="s">
        <v>128</v>
      </c>
      <c r="E749" s="70">
        <v>2020</v>
      </c>
      <c r="F749" s="3">
        <v>6</v>
      </c>
      <c r="G749" s="3"/>
      <c r="H749" s="4">
        <v>25</v>
      </c>
      <c r="I749" s="4">
        <f t="shared" si="33"/>
        <v>30.25</v>
      </c>
      <c r="J749" s="18"/>
      <c r="K749" s="20"/>
      <c r="L749" s="18"/>
    </row>
    <row r="750" spans="1:12" ht="30" customHeight="1" x14ac:dyDescent="0.3">
      <c r="A750" s="59" t="s">
        <v>1260</v>
      </c>
      <c r="B750" s="47" t="s">
        <v>953</v>
      </c>
      <c r="C750" s="47"/>
      <c r="D750" s="47" t="s">
        <v>128</v>
      </c>
      <c r="E750" s="50">
        <v>2022</v>
      </c>
      <c r="F750" s="46">
        <v>6</v>
      </c>
      <c r="G750" s="3"/>
      <c r="H750" s="4">
        <v>24.79</v>
      </c>
      <c r="I750" s="4">
        <f t="shared" si="33"/>
        <v>29.995899999999999</v>
      </c>
      <c r="J750" s="18" t="s">
        <v>10</v>
      </c>
      <c r="K750" s="20"/>
      <c r="L750" s="18"/>
    </row>
    <row r="751" spans="1:12" ht="30" customHeight="1" x14ac:dyDescent="0.3">
      <c r="A751" s="59" t="s">
        <v>1260</v>
      </c>
      <c r="B751" s="47" t="s">
        <v>399</v>
      </c>
      <c r="C751" s="47"/>
      <c r="D751" s="47" t="s">
        <v>128</v>
      </c>
      <c r="E751" s="50">
        <v>2019</v>
      </c>
      <c r="F751" s="46">
        <v>3</v>
      </c>
      <c r="G751" s="3"/>
      <c r="H751" s="4">
        <v>135</v>
      </c>
      <c r="I751" s="4">
        <f t="shared" si="33"/>
        <v>163.35</v>
      </c>
      <c r="J751" s="18"/>
      <c r="K751" s="20"/>
      <c r="L751" s="18"/>
    </row>
    <row r="752" spans="1:12" ht="30" customHeight="1" x14ac:dyDescent="0.3">
      <c r="A752" s="58" t="s">
        <v>1291</v>
      </c>
      <c r="B752" s="3" t="s">
        <v>926</v>
      </c>
      <c r="C752" s="3"/>
      <c r="D752" s="3" t="s">
        <v>128</v>
      </c>
      <c r="E752" s="3">
        <v>1982</v>
      </c>
      <c r="F752" s="3">
        <v>3</v>
      </c>
      <c r="G752" s="3"/>
      <c r="H752" s="4">
        <v>25</v>
      </c>
      <c r="I752" s="4">
        <f t="shared" si="33"/>
        <v>30.25</v>
      </c>
      <c r="J752" s="18" t="s">
        <v>10</v>
      </c>
      <c r="K752" s="20"/>
      <c r="L752" s="18"/>
    </row>
    <row r="753" spans="1:12" ht="30" customHeight="1" x14ac:dyDescent="0.3">
      <c r="A753" s="58" t="s">
        <v>1292</v>
      </c>
      <c r="B753" s="3" t="s">
        <v>926</v>
      </c>
      <c r="C753" s="3"/>
      <c r="D753" s="3" t="s">
        <v>128</v>
      </c>
      <c r="E753" s="3">
        <v>1982</v>
      </c>
      <c r="F753" s="3">
        <v>1</v>
      </c>
      <c r="G753" s="3"/>
      <c r="H753" s="4">
        <v>20</v>
      </c>
      <c r="I753" s="4">
        <f t="shared" si="33"/>
        <v>24.2</v>
      </c>
      <c r="J753" s="18" t="s">
        <v>10</v>
      </c>
      <c r="K753" s="20"/>
      <c r="L753" s="18"/>
    </row>
    <row r="754" spans="1:12" ht="30" customHeight="1" x14ac:dyDescent="0.3">
      <c r="A754" s="59" t="s">
        <v>599</v>
      </c>
      <c r="B754" s="47" t="s">
        <v>754</v>
      </c>
      <c r="C754" s="47"/>
      <c r="D754" s="47" t="s">
        <v>128</v>
      </c>
      <c r="E754" s="50">
        <v>2021</v>
      </c>
      <c r="F754" s="46">
        <v>12</v>
      </c>
      <c r="G754" s="3"/>
      <c r="H754" s="4">
        <v>31.41</v>
      </c>
      <c r="I754" s="4">
        <f t="shared" si="33"/>
        <v>38.006099999999996</v>
      </c>
      <c r="J754" s="18"/>
      <c r="K754" s="56"/>
      <c r="L754" s="18"/>
    </row>
    <row r="755" spans="1:12" ht="30" customHeight="1" x14ac:dyDescent="0.3">
      <c r="A755" s="58" t="s">
        <v>599</v>
      </c>
      <c r="B755" s="3" t="s">
        <v>754</v>
      </c>
      <c r="C755" s="3"/>
      <c r="D755" s="3" t="s">
        <v>128</v>
      </c>
      <c r="E755" s="70">
        <v>2022</v>
      </c>
      <c r="F755" s="3">
        <v>12</v>
      </c>
      <c r="G755" s="3"/>
      <c r="H755" s="4">
        <v>32.229999999999997</v>
      </c>
      <c r="I755" s="4">
        <f t="shared" si="33"/>
        <v>38.998299999999993</v>
      </c>
      <c r="J755" s="18"/>
      <c r="K755" s="20"/>
      <c r="L755" s="18"/>
    </row>
    <row r="756" spans="1:12" ht="30" customHeight="1" x14ac:dyDescent="0.3">
      <c r="A756" s="58" t="s">
        <v>599</v>
      </c>
      <c r="B756" s="3" t="s">
        <v>754</v>
      </c>
      <c r="C756" s="3"/>
      <c r="D756" s="3" t="s">
        <v>128</v>
      </c>
      <c r="E756" s="70">
        <v>2023</v>
      </c>
      <c r="F756" s="3">
        <v>6</v>
      </c>
      <c r="G756" s="3"/>
      <c r="H756" s="4">
        <v>32.229999999999997</v>
      </c>
      <c r="I756" s="4">
        <f t="shared" si="33"/>
        <v>38.998299999999993</v>
      </c>
      <c r="J756" s="18" t="s">
        <v>10</v>
      </c>
      <c r="K756" s="20"/>
      <c r="L756" s="18"/>
    </row>
    <row r="757" spans="1:12" ht="30" customHeight="1" x14ac:dyDescent="0.3">
      <c r="A757" s="58" t="s">
        <v>599</v>
      </c>
      <c r="B757" s="3" t="s">
        <v>726</v>
      </c>
      <c r="C757" s="3"/>
      <c r="D757" s="3" t="s">
        <v>128</v>
      </c>
      <c r="E757" s="70">
        <v>2019</v>
      </c>
      <c r="F757" s="3">
        <v>3</v>
      </c>
      <c r="G757" s="3"/>
      <c r="H757" s="4">
        <v>75</v>
      </c>
      <c r="I757" s="4">
        <f t="shared" si="33"/>
        <v>90.75</v>
      </c>
      <c r="J757" s="18"/>
      <c r="K757" s="20"/>
      <c r="L757" s="18"/>
    </row>
    <row r="758" spans="1:12" ht="30" customHeight="1" x14ac:dyDescent="0.3">
      <c r="A758" s="58" t="s">
        <v>599</v>
      </c>
      <c r="B758" s="3" t="s">
        <v>726</v>
      </c>
      <c r="C758" s="3"/>
      <c r="D758" s="3" t="s">
        <v>128</v>
      </c>
      <c r="E758" s="70">
        <v>2020</v>
      </c>
      <c r="F758" s="3">
        <v>3</v>
      </c>
      <c r="G758" s="3"/>
      <c r="H758" s="4">
        <v>75</v>
      </c>
      <c r="I758" s="4">
        <f t="shared" si="33"/>
        <v>90.75</v>
      </c>
      <c r="J758" s="18"/>
      <c r="K758" s="20"/>
      <c r="L758" s="18"/>
    </row>
    <row r="759" spans="1:12" ht="30" customHeight="1" x14ac:dyDescent="0.3">
      <c r="A759" s="58" t="s">
        <v>599</v>
      </c>
      <c r="B759" s="3" t="s">
        <v>726</v>
      </c>
      <c r="C759" s="3"/>
      <c r="D759" s="3" t="s">
        <v>128</v>
      </c>
      <c r="E759" s="70">
        <v>2022</v>
      </c>
      <c r="F759" s="3">
        <v>1</v>
      </c>
      <c r="G759" s="3"/>
      <c r="H759" s="4">
        <v>79</v>
      </c>
      <c r="I759" s="4">
        <f t="shared" si="33"/>
        <v>95.59</v>
      </c>
      <c r="J759" s="18" t="s">
        <v>10</v>
      </c>
      <c r="K759" s="20"/>
      <c r="L759" s="18"/>
    </row>
    <row r="760" spans="1:12" ht="30" customHeight="1" x14ac:dyDescent="0.3">
      <c r="A760" s="58" t="s">
        <v>599</v>
      </c>
      <c r="B760" s="47" t="s">
        <v>648</v>
      </c>
      <c r="C760" s="47"/>
      <c r="D760" s="47" t="s">
        <v>128</v>
      </c>
      <c r="E760" s="50">
        <v>2020</v>
      </c>
      <c r="F760" s="46">
        <v>12</v>
      </c>
      <c r="G760" s="3"/>
      <c r="H760" s="4">
        <v>30</v>
      </c>
      <c r="I760" s="4">
        <f t="shared" si="33"/>
        <v>36.299999999999997</v>
      </c>
      <c r="J760" s="18"/>
      <c r="K760" s="20"/>
      <c r="L760" s="18"/>
    </row>
    <row r="761" spans="1:12" ht="30" customHeight="1" x14ac:dyDescent="0.3">
      <c r="A761" s="59" t="s">
        <v>890</v>
      </c>
      <c r="B761" s="47" t="s">
        <v>867</v>
      </c>
      <c r="C761" s="47"/>
      <c r="D761" s="47" t="s">
        <v>128</v>
      </c>
      <c r="E761" s="50">
        <v>1937</v>
      </c>
      <c r="F761" s="46">
        <v>1</v>
      </c>
      <c r="G761" s="3"/>
      <c r="H761" s="4">
        <v>75</v>
      </c>
      <c r="I761" s="4">
        <f t="shared" si="33"/>
        <v>90.75</v>
      </c>
      <c r="J761" s="18"/>
      <c r="K761" s="20"/>
      <c r="L761" s="18"/>
    </row>
    <row r="762" spans="1:12" ht="30" customHeight="1" x14ac:dyDescent="0.3">
      <c r="A762" s="58" t="s">
        <v>351</v>
      </c>
      <c r="B762" s="3" t="s">
        <v>133</v>
      </c>
      <c r="C762" s="3"/>
      <c r="D762" s="3" t="s">
        <v>128</v>
      </c>
      <c r="E762" s="70">
        <v>2017</v>
      </c>
      <c r="F762" s="3">
        <v>1</v>
      </c>
      <c r="G762" s="3"/>
      <c r="H762" s="4">
        <v>85</v>
      </c>
      <c r="I762" s="4">
        <f t="shared" si="33"/>
        <v>102.85</v>
      </c>
      <c r="J762" s="18"/>
      <c r="K762" s="20"/>
      <c r="L762" s="18"/>
    </row>
    <row r="763" spans="1:12" ht="30" customHeight="1" x14ac:dyDescent="0.3">
      <c r="A763" s="58" t="s">
        <v>351</v>
      </c>
      <c r="B763" s="3" t="s">
        <v>133</v>
      </c>
      <c r="C763" s="3"/>
      <c r="D763" s="3" t="s">
        <v>128</v>
      </c>
      <c r="E763" s="70">
        <v>2018</v>
      </c>
      <c r="F763" s="3">
        <v>1</v>
      </c>
      <c r="G763" s="3"/>
      <c r="H763" s="4">
        <v>85</v>
      </c>
      <c r="I763" s="4">
        <f t="shared" si="33"/>
        <v>102.85</v>
      </c>
      <c r="J763" s="18"/>
      <c r="K763" s="20"/>
      <c r="L763" s="18"/>
    </row>
    <row r="764" spans="1:12" ht="30" customHeight="1" x14ac:dyDescent="0.3">
      <c r="A764" s="58" t="s">
        <v>351</v>
      </c>
      <c r="B764" s="3" t="s">
        <v>133</v>
      </c>
      <c r="C764" s="3"/>
      <c r="D764" s="3" t="s">
        <v>128</v>
      </c>
      <c r="E764" s="70">
        <v>2019</v>
      </c>
      <c r="F764" s="3">
        <v>6</v>
      </c>
      <c r="G764" s="3"/>
      <c r="H764" s="4">
        <v>90</v>
      </c>
      <c r="I764" s="4">
        <f t="shared" si="33"/>
        <v>108.89999999999999</v>
      </c>
      <c r="J764" s="18"/>
      <c r="K764" s="20"/>
      <c r="L764" s="18"/>
    </row>
    <row r="765" spans="1:12" ht="30" customHeight="1" x14ac:dyDescent="0.3">
      <c r="A765" s="58" t="s">
        <v>351</v>
      </c>
      <c r="B765" s="3" t="s">
        <v>133</v>
      </c>
      <c r="C765" s="3"/>
      <c r="D765" s="3" t="s">
        <v>128</v>
      </c>
      <c r="E765" s="70">
        <v>2020</v>
      </c>
      <c r="F765" s="3">
        <v>6</v>
      </c>
      <c r="G765" s="3"/>
      <c r="H765" s="4">
        <v>95</v>
      </c>
      <c r="I765" s="4">
        <f t="shared" si="33"/>
        <v>114.95</v>
      </c>
      <c r="J765" s="18"/>
      <c r="K765" s="20"/>
      <c r="L765" s="18"/>
    </row>
    <row r="766" spans="1:12" ht="30" customHeight="1" x14ac:dyDescent="0.3">
      <c r="A766" s="59" t="s">
        <v>1391</v>
      </c>
      <c r="B766" s="47" t="s">
        <v>352</v>
      </c>
      <c r="C766" s="47"/>
      <c r="D766" s="47" t="s">
        <v>128</v>
      </c>
      <c r="E766" s="50">
        <v>2019</v>
      </c>
      <c r="F766" s="46">
        <v>6</v>
      </c>
      <c r="G766" s="3"/>
      <c r="H766" s="4">
        <v>69</v>
      </c>
      <c r="I766" s="4">
        <f t="shared" si="33"/>
        <v>83.49</v>
      </c>
      <c r="J766" s="18"/>
      <c r="K766" s="20"/>
      <c r="L766" s="18"/>
    </row>
    <row r="767" spans="1:12" ht="30" customHeight="1" x14ac:dyDescent="0.3">
      <c r="A767" s="59" t="s">
        <v>792</v>
      </c>
      <c r="B767" s="47" t="s">
        <v>774</v>
      </c>
      <c r="C767" s="47"/>
      <c r="D767" s="47" t="s">
        <v>128</v>
      </c>
      <c r="E767" s="50">
        <v>1993</v>
      </c>
      <c r="F767" s="46">
        <v>1</v>
      </c>
      <c r="G767" s="3"/>
      <c r="H767" s="4">
        <v>45</v>
      </c>
      <c r="I767" s="4">
        <f t="shared" si="33"/>
        <v>54.449999999999996</v>
      </c>
      <c r="J767" s="18" t="s">
        <v>10</v>
      </c>
      <c r="K767" s="56"/>
      <c r="L767" s="18"/>
    </row>
    <row r="768" spans="1:12" ht="30" customHeight="1" x14ac:dyDescent="0.3">
      <c r="A768" s="58" t="s">
        <v>392</v>
      </c>
      <c r="B768" s="3" t="s">
        <v>133</v>
      </c>
      <c r="C768" s="3"/>
      <c r="D768" s="3" t="s">
        <v>128</v>
      </c>
      <c r="E768" s="70">
        <v>2018</v>
      </c>
      <c r="F768" s="3">
        <v>1</v>
      </c>
      <c r="G768" s="3"/>
      <c r="H768" s="4">
        <v>75</v>
      </c>
      <c r="I768" s="4">
        <f t="shared" si="33"/>
        <v>90.75</v>
      </c>
      <c r="J768" s="18"/>
      <c r="K768" s="20"/>
      <c r="L768" s="18"/>
    </row>
    <row r="769" spans="1:12" ht="30" customHeight="1" x14ac:dyDescent="0.3">
      <c r="A769" s="58" t="s">
        <v>392</v>
      </c>
      <c r="B769" s="3" t="s">
        <v>133</v>
      </c>
      <c r="C769" s="3"/>
      <c r="D769" s="3" t="s">
        <v>128</v>
      </c>
      <c r="E769" s="70">
        <v>2019</v>
      </c>
      <c r="F769" s="3">
        <v>6</v>
      </c>
      <c r="G769" s="3"/>
      <c r="H769" s="4">
        <v>80</v>
      </c>
      <c r="I769" s="4">
        <f t="shared" si="33"/>
        <v>96.8</v>
      </c>
      <c r="J769" s="18"/>
      <c r="K769" s="20"/>
      <c r="L769" s="18"/>
    </row>
    <row r="770" spans="1:12" ht="30" customHeight="1" x14ac:dyDescent="0.3">
      <c r="A770" s="58" t="s">
        <v>392</v>
      </c>
      <c r="B770" s="3" t="s">
        <v>133</v>
      </c>
      <c r="C770" s="3"/>
      <c r="D770" s="3" t="s">
        <v>128</v>
      </c>
      <c r="E770" s="70">
        <v>2020</v>
      </c>
      <c r="F770" s="3">
        <v>6</v>
      </c>
      <c r="G770" s="3"/>
      <c r="H770" s="4">
        <v>90</v>
      </c>
      <c r="I770" s="4">
        <f t="shared" si="33"/>
        <v>108.89999999999999</v>
      </c>
      <c r="J770" s="18"/>
      <c r="K770" s="20"/>
      <c r="L770" s="18"/>
    </row>
    <row r="771" spans="1:12" ht="30" customHeight="1" x14ac:dyDescent="0.3">
      <c r="A771" s="27" t="s">
        <v>2023</v>
      </c>
      <c r="B771" s="47" t="s">
        <v>726</v>
      </c>
      <c r="C771" s="47"/>
      <c r="D771" s="47" t="s">
        <v>128</v>
      </c>
      <c r="E771" s="46">
        <v>2003</v>
      </c>
      <c r="F771" s="46">
        <v>1</v>
      </c>
      <c r="G771" s="3"/>
      <c r="H771" s="4">
        <v>65</v>
      </c>
      <c r="I771" s="4">
        <f>H771*Bordeaux!$L$7</f>
        <v>78.649999999999991</v>
      </c>
      <c r="J771" s="18" t="s">
        <v>10</v>
      </c>
      <c r="K771" s="20"/>
      <c r="L771" s="18"/>
    </row>
    <row r="772" spans="1:12" ht="30" customHeight="1" x14ac:dyDescent="0.3">
      <c r="A772" s="58" t="s">
        <v>1390</v>
      </c>
      <c r="B772" s="3" t="s">
        <v>726</v>
      </c>
      <c r="C772" s="3"/>
      <c r="D772" s="3" t="s">
        <v>128</v>
      </c>
      <c r="E772" s="70">
        <v>2019</v>
      </c>
      <c r="F772" s="3">
        <v>2</v>
      </c>
      <c r="G772" s="3"/>
      <c r="H772" s="4">
        <v>125</v>
      </c>
      <c r="I772" s="4">
        <f t="shared" ref="I772:I791" si="34">H772*$L$6</f>
        <v>151.25</v>
      </c>
      <c r="J772" s="18" t="s">
        <v>10</v>
      </c>
      <c r="K772" s="20"/>
      <c r="L772" s="18"/>
    </row>
    <row r="773" spans="1:12" ht="30" customHeight="1" x14ac:dyDescent="0.3">
      <c r="A773" s="58" t="s">
        <v>1390</v>
      </c>
      <c r="B773" s="3" t="s">
        <v>726</v>
      </c>
      <c r="C773" s="3"/>
      <c r="D773" s="3" t="s">
        <v>128</v>
      </c>
      <c r="E773" s="70">
        <v>2020</v>
      </c>
      <c r="F773" s="3">
        <v>2</v>
      </c>
      <c r="G773" s="3"/>
      <c r="H773" s="4">
        <v>110</v>
      </c>
      <c r="I773" s="4">
        <f t="shared" si="34"/>
        <v>133.1</v>
      </c>
      <c r="J773" s="18" t="s">
        <v>10</v>
      </c>
      <c r="K773" s="20"/>
      <c r="L773" s="18"/>
    </row>
    <row r="774" spans="1:12" ht="30" customHeight="1" x14ac:dyDescent="0.3">
      <c r="A774" s="58" t="s">
        <v>1390</v>
      </c>
      <c r="B774" s="3" t="s">
        <v>726</v>
      </c>
      <c r="C774" s="3"/>
      <c r="D774" s="3" t="s">
        <v>128</v>
      </c>
      <c r="E774" s="70">
        <v>2022</v>
      </c>
      <c r="F774" s="3">
        <v>1</v>
      </c>
      <c r="G774" s="3"/>
      <c r="H774" s="4">
        <v>125</v>
      </c>
      <c r="I774" s="4">
        <f t="shared" si="34"/>
        <v>151.25</v>
      </c>
      <c r="J774" s="18"/>
      <c r="K774" s="20"/>
      <c r="L774" s="18"/>
    </row>
    <row r="775" spans="1:12" ht="30" customHeight="1" x14ac:dyDescent="0.3">
      <c r="A775" s="59" t="s">
        <v>1390</v>
      </c>
      <c r="B775" s="47" t="s">
        <v>726</v>
      </c>
      <c r="C775" s="47"/>
      <c r="D775" s="47" t="s">
        <v>128</v>
      </c>
      <c r="E775" s="46">
        <v>2023</v>
      </c>
      <c r="F775" s="46">
        <v>5</v>
      </c>
      <c r="G775" s="3"/>
      <c r="H775" s="4">
        <v>85</v>
      </c>
      <c r="I775" s="4">
        <f t="shared" si="34"/>
        <v>102.85</v>
      </c>
      <c r="J775" s="18" t="s">
        <v>10</v>
      </c>
      <c r="K775" s="20"/>
      <c r="L775" s="18"/>
    </row>
    <row r="776" spans="1:12" ht="30" customHeight="1" x14ac:dyDescent="0.3">
      <c r="A776" s="58" t="s">
        <v>135</v>
      </c>
      <c r="B776" s="3" t="s">
        <v>136</v>
      </c>
      <c r="C776" s="3"/>
      <c r="D776" s="3" t="s">
        <v>128</v>
      </c>
      <c r="E776" s="70">
        <v>2011</v>
      </c>
      <c r="F776" s="3">
        <v>1</v>
      </c>
      <c r="G776" s="3"/>
      <c r="H776" s="4">
        <v>90</v>
      </c>
      <c r="I776" s="4">
        <f t="shared" si="34"/>
        <v>108.89999999999999</v>
      </c>
      <c r="J776" s="3"/>
      <c r="K776" s="20"/>
      <c r="L776" s="18"/>
    </row>
    <row r="777" spans="1:12" ht="30" customHeight="1" x14ac:dyDescent="0.3">
      <c r="A777" s="58" t="s">
        <v>135</v>
      </c>
      <c r="B777" s="3" t="s">
        <v>136</v>
      </c>
      <c r="C777" s="3"/>
      <c r="D777" s="3" t="s">
        <v>128</v>
      </c>
      <c r="E777" s="70">
        <v>2019</v>
      </c>
      <c r="F777" s="3">
        <v>6</v>
      </c>
      <c r="G777" s="3"/>
      <c r="H777" s="4">
        <v>110</v>
      </c>
      <c r="I777" s="4">
        <f t="shared" si="34"/>
        <v>133.1</v>
      </c>
      <c r="J777" s="18"/>
      <c r="K777" s="20"/>
      <c r="L777" s="18"/>
    </row>
    <row r="778" spans="1:12" ht="30" customHeight="1" x14ac:dyDescent="0.3">
      <c r="A778" s="58" t="s">
        <v>135</v>
      </c>
      <c r="B778" s="3" t="s">
        <v>136</v>
      </c>
      <c r="C778" s="3"/>
      <c r="D778" s="3" t="s">
        <v>128</v>
      </c>
      <c r="E778" s="70">
        <v>2020</v>
      </c>
      <c r="F778" s="3">
        <v>6</v>
      </c>
      <c r="G778" s="3"/>
      <c r="H778" s="4">
        <v>115</v>
      </c>
      <c r="I778" s="4">
        <f t="shared" si="34"/>
        <v>139.15</v>
      </c>
      <c r="J778" s="18"/>
      <c r="K778" s="20"/>
      <c r="L778" s="18"/>
    </row>
    <row r="779" spans="1:12" ht="30" customHeight="1" x14ac:dyDescent="0.3">
      <c r="A779" s="58" t="s">
        <v>134</v>
      </c>
      <c r="B779" s="3" t="s">
        <v>133</v>
      </c>
      <c r="C779" s="3"/>
      <c r="D779" s="3" t="s">
        <v>128</v>
      </c>
      <c r="E779" s="70">
        <v>2015</v>
      </c>
      <c r="F779" s="3">
        <v>6</v>
      </c>
      <c r="G779" s="3"/>
      <c r="H779" s="4">
        <v>60</v>
      </c>
      <c r="I779" s="4">
        <f t="shared" si="34"/>
        <v>72.599999999999994</v>
      </c>
      <c r="J779" s="18"/>
      <c r="K779" s="20"/>
      <c r="L779" s="18"/>
    </row>
    <row r="780" spans="1:12" ht="30" customHeight="1" x14ac:dyDescent="0.3">
      <c r="A780" s="58" t="s">
        <v>134</v>
      </c>
      <c r="B780" s="3" t="s">
        <v>133</v>
      </c>
      <c r="C780" s="3"/>
      <c r="D780" s="3" t="s">
        <v>128</v>
      </c>
      <c r="E780" s="70">
        <v>2017</v>
      </c>
      <c r="F780" s="3">
        <v>3</v>
      </c>
      <c r="G780" s="3"/>
      <c r="H780" s="4">
        <v>50</v>
      </c>
      <c r="I780" s="4">
        <f t="shared" si="34"/>
        <v>60.5</v>
      </c>
      <c r="J780" s="18"/>
      <c r="K780" s="20"/>
      <c r="L780" s="18"/>
    </row>
    <row r="781" spans="1:12" ht="30" customHeight="1" x14ac:dyDescent="0.3">
      <c r="A781" s="58" t="s">
        <v>134</v>
      </c>
      <c r="B781" s="3" t="s">
        <v>133</v>
      </c>
      <c r="C781" s="3"/>
      <c r="D781" s="3" t="s">
        <v>128</v>
      </c>
      <c r="E781" s="70">
        <v>2018</v>
      </c>
      <c r="F781" s="3">
        <v>3</v>
      </c>
      <c r="G781" s="3"/>
      <c r="H781" s="4">
        <v>50</v>
      </c>
      <c r="I781" s="4">
        <f t="shared" si="34"/>
        <v>60.5</v>
      </c>
      <c r="J781" s="18"/>
      <c r="K781" s="20"/>
      <c r="L781" s="18"/>
    </row>
    <row r="782" spans="1:12" ht="30" customHeight="1" x14ac:dyDescent="0.3">
      <c r="A782" s="58" t="s">
        <v>134</v>
      </c>
      <c r="B782" s="3" t="s">
        <v>133</v>
      </c>
      <c r="C782" s="3"/>
      <c r="D782" s="3" t="s">
        <v>128</v>
      </c>
      <c r="E782" s="70">
        <v>2019</v>
      </c>
      <c r="F782" s="3">
        <v>3</v>
      </c>
      <c r="G782" s="3"/>
      <c r="H782" s="4">
        <v>55</v>
      </c>
      <c r="I782" s="4">
        <f t="shared" si="34"/>
        <v>66.55</v>
      </c>
      <c r="J782" s="18"/>
      <c r="K782" s="20"/>
      <c r="L782" s="18"/>
    </row>
    <row r="783" spans="1:12" ht="30" customHeight="1" x14ac:dyDescent="0.3">
      <c r="A783" s="58" t="s">
        <v>134</v>
      </c>
      <c r="B783" s="3" t="s">
        <v>133</v>
      </c>
      <c r="C783" s="3"/>
      <c r="D783" s="3" t="s">
        <v>128</v>
      </c>
      <c r="E783" s="70">
        <v>2020</v>
      </c>
      <c r="F783" s="3">
        <v>3</v>
      </c>
      <c r="G783" s="3"/>
      <c r="H783" s="4">
        <v>60</v>
      </c>
      <c r="I783" s="4">
        <f t="shared" si="34"/>
        <v>72.599999999999994</v>
      </c>
      <c r="J783" s="18"/>
      <c r="K783" s="20"/>
      <c r="L783" s="18"/>
    </row>
    <row r="784" spans="1:12" ht="30" customHeight="1" x14ac:dyDescent="0.3">
      <c r="A784" s="58" t="s">
        <v>141</v>
      </c>
      <c r="B784" s="3" t="s">
        <v>754</v>
      </c>
      <c r="C784" s="3"/>
      <c r="D784" s="3" t="s">
        <v>128</v>
      </c>
      <c r="E784" s="70">
        <v>2023</v>
      </c>
      <c r="F784" s="3">
        <v>6</v>
      </c>
      <c r="G784" s="3"/>
      <c r="H784" s="4">
        <v>57.03</v>
      </c>
      <c r="I784" s="4">
        <f t="shared" si="34"/>
        <v>69.006299999999996</v>
      </c>
      <c r="J784" s="18" t="s">
        <v>10</v>
      </c>
      <c r="K784" s="20"/>
      <c r="L784" s="18"/>
    </row>
    <row r="785" spans="1:13" ht="30" customHeight="1" x14ac:dyDescent="0.3">
      <c r="A785" s="58" t="s">
        <v>141</v>
      </c>
      <c r="B785" s="3" t="s">
        <v>1078</v>
      </c>
      <c r="C785" s="3"/>
      <c r="D785" s="3" t="s">
        <v>128</v>
      </c>
      <c r="E785" s="70">
        <v>2023</v>
      </c>
      <c r="F785" s="3">
        <v>2</v>
      </c>
      <c r="G785" s="3"/>
      <c r="H785" s="4">
        <v>155</v>
      </c>
      <c r="I785" s="4">
        <f t="shared" si="34"/>
        <v>187.54999999999998</v>
      </c>
      <c r="J785" s="18" t="s">
        <v>10</v>
      </c>
      <c r="K785" s="20"/>
      <c r="L785" s="18"/>
    </row>
    <row r="786" spans="1:13" ht="30" customHeight="1" x14ac:dyDescent="0.3">
      <c r="A786" s="58" t="s">
        <v>141</v>
      </c>
      <c r="B786" s="3" t="s">
        <v>1534</v>
      </c>
      <c r="C786" s="3"/>
      <c r="D786" s="3" t="s">
        <v>128</v>
      </c>
      <c r="E786" s="70">
        <v>2020</v>
      </c>
      <c r="F786" s="3">
        <v>3</v>
      </c>
      <c r="G786" s="3"/>
      <c r="H786" s="4">
        <v>45</v>
      </c>
      <c r="I786" s="4">
        <f t="shared" si="34"/>
        <v>54.449999999999996</v>
      </c>
      <c r="J786" s="18" t="s">
        <v>10</v>
      </c>
      <c r="K786" s="20"/>
      <c r="L786" s="18"/>
    </row>
    <row r="787" spans="1:13" ht="30" customHeight="1" x14ac:dyDescent="0.3">
      <c r="A787" s="58" t="s">
        <v>141</v>
      </c>
      <c r="B787" s="3" t="s">
        <v>118</v>
      </c>
      <c r="C787" s="3"/>
      <c r="D787" s="3" t="s">
        <v>128</v>
      </c>
      <c r="E787" s="70">
        <v>2023</v>
      </c>
      <c r="F787" s="3">
        <v>6</v>
      </c>
      <c r="G787" s="3"/>
      <c r="H787" s="4">
        <v>95</v>
      </c>
      <c r="I787" s="4">
        <f t="shared" si="34"/>
        <v>114.95</v>
      </c>
      <c r="J787" s="18"/>
      <c r="K787" s="20"/>
      <c r="L787" s="18"/>
    </row>
    <row r="788" spans="1:13" ht="30" customHeight="1" x14ac:dyDescent="0.3">
      <c r="A788" s="58" t="s">
        <v>141</v>
      </c>
      <c r="B788" s="47" t="s">
        <v>138</v>
      </c>
      <c r="C788" s="47"/>
      <c r="D788" s="47" t="s">
        <v>128</v>
      </c>
      <c r="E788" s="50">
        <v>2015</v>
      </c>
      <c r="F788" s="46">
        <v>1</v>
      </c>
      <c r="G788" s="3"/>
      <c r="H788" s="4">
        <v>225</v>
      </c>
      <c r="I788" s="4">
        <f t="shared" si="34"/>
        <v>272.25</v>
      </c>
      <c r="J788" s="18"/>
      <c r="K788" s="20"/>
      <c r="L788" s="18"/>
    </row>
    <row r="789" spans="1:13" ht="30" customHeight="1" x14ac:dyDescent="0.3">
      <c r="A789" s="58" t="s">
        <v>141</v>
      </c>
      <c r="B789" s="47" t="s">
        <v>138</v>
      </c>
      <c r="C789" s="47"/>
      <c r="D789" s="47" t="s">
        <v>128</v>
      </c>
      <c r="E789" s="50">
        <v>2021</v>
      </c>
      <c r="F789" s="46">
        <v>1</v>
      </c>
      <c r="G789" s="3"/>
      <c r="H789" s="4">
        <v>195</v>
      </c>
      <c r="I789" s="4">
        <f t="shared" si="34"/>
        <v>235.95</v>
      </c>
      <c r="J789" s="18"/>
      <c r="K789" s="20"/>
      <c r="L789" s="18"/>
    </row>
    <row r="790" spans="1:13" ht="30" customHeight="1" x14ac:dyDescent="0.3">
      <c r="A790" s="58" t="s">
        <v>141</v>
      </c>
      <c r="B790" s="47" t="s">
        <v>138</v>
      </c>
      <c r="C790" s="47"/>
      <c r="D790" s="47" t="s">
        <v>128</v>
      </c>
      <c r="E790" s="50">
        <v>2022</v>
      </c>
      <c r="F790" s="46">
        <v>1</v>
      </c>
      <c r="G790" s="3"/>
      <c r="H790" s="4">
        <v>175</v>
      </c>
      <c r="I790" s="4">
        <f t="shared" si="34"/>
        <v>211.75</v>
      </c>
      <c r="J790" s="18"/>
      <c r="K790" s="20"/>
      <c r="L790" s="18"/>
    </row>
    <row r="791" spans="1:13" ht="30" customHeight="1" x14ac:dyDescent="0.3">
      <c r="A791" s="58" t="s">
        <v>141</v>
      </c>
      <c r="B791" s="3" t="s">
        <v>1406</v>
      </c>
      <c r="C791" s="3"/>
      <c r="D791" s="3" t="s">
        <v>128</v>
      </c>
      <c r="E791" s="70">
        <v>2024</v>
      </c>
      <c r="F791" s="3">
        <v>6</v>
      </c>
      <c r="G791" s="3"/>
      <c r="H791" s="4">
        <v>48.76</v>
      </c>
      <c r="I791" s="4">
        <f t="shared" si="34"/>
        <v>58.999599999999994</v>
      </c>
      <c r="J791" s="18" t="s">
        <v>10</v>
      </c>
      <c r="K791" s="20"/>
      <c r="L791" s="18"/>
    </row>
    <row r="792" spans="1:13" ht="30" customHeight="1" x14ac:dyDescent="0.3">
      <c r="A792" s="27" t="s">
        <v>1689</v>
      </c>
      <c r="B792" s="47" t="s">
        <v>883</v>
      </c>
      <c r="D792" s="47" t="s">
        <v>128</v>
      </c>
      <c r="E792" s="46">
        <v>2005</v>
      </c>
      <c r="F792" s="46">
        <v>1</v>
      </c>
      <c r="G792" s="3"/>
      <c r="H792" s="4">
        <v>45</v>
      </c>
      <c r="I792" s="4">
        <f>H792*Bordeaux!$L$7</f>
        <v>54.449999999999996</v>
      </c>
      <c r="J792" s="18" t="s">
        <v>10</v>
      </c>
      <c r="K792" s="20"/>
      <c r="L792" s="18"/>
    </row>
    <row r="793" spans="1:13" ht="30" customHeight="1" x14ac:dyDescent="0.3">
      <c r="A793" s="27" t="s">
        <v>1250</v>
      </c>
      <c r="B793" s="47" t="s">
        <v>1193</v>
      </c>
      <c r="C793" s="47"/>
      <c r="D793" s="47" t="s">
        <v>128</v>
      </c>
      <c r="E793" s="50">
        <v>1974</v>
      </c>
      <c r="F793" s="46">
        <v>9</v>
      </c>
      <c r="G793" s="3"/>
      <c r="H793" s="4">
        <v>55</v>
      </c>
      <c r="I793" s="4">
        <f t="shared" ref="I793:I822" si="35">H793*$L$6</f>
        <v>66.55</v>
      </c>
      <c r="J793" s="18" t="s">
        <v>10</v>
      </c>
      <c r="K793" s="20"/>
      <c r="L793" s="18"/>
    </row>
    <row r="794" spans="1:13" ht="30" customHeight="1" x14ac:dyDescent="0.3">
      <c r="A794" s="27" t="s">
        <v>950</v>
      </c>
      <c r="B794" s="47" t="s">
        <v>1193</v>
      </c>
      <c r="C794" s="47"/>
      <c r="D794" s="47" t="s">
        <v>128</v>
      </c>
      <c r="E794" s="50">
        <v>1974</v>
      </c>
      <c r="F794" s="46">
        <v>4</v>
      </c>
      <c r="G794" s="3"/>
      <c r="H794" s="4">
        <v>45</v>
      </c>
      <c r="I794" s="4">
        <f t="shared" si="35"/>
        <v>54.449999999999996</v>
      </c>
      <c r="J794" s="18" t="s">
        <v>10</v>
      </c>
      <c r="K794" s="20"/>
      <c r="L794" s="18"/>
    </row>
    <row r="795" spans="1:13" ht="30" customHeight="1" x14ac:dyDescent="0.3">
      <c r="A795" s="58" t="s">
        <v>1718</v>
      </c>
      <c r="B795" s="3" t="s">
        <v>1717</v>
      </c>
      <c r="C795" s="3"/>
      <c r="D795" s="3" t="s">
        <v>128</v>
      </c>
      <c r="E795" s="70">
        <v>1961</v>
      </c>
      <c r="F795" s="3">
        <v>1</v>
      </c>
      <c r="G795" s="3"/>
      <c r="H795" s="4">
        <v>75</v>
      </c>
      <c r="I795" s="4">
        <f t="shared" si="35"/>
        <v>90.75</v>
      </c>
      <c r="J795" s="18" t="s">
        <v>10</v>
      </c>
      <c r="K795" s="20"/>
      <c r="L795" s="18"/>
    </row>
    <row r="796" spans="1:13" ht="30" customHeight="1" x14ac:dyDescent="0.3">
      <c r="A796" s="58" t="s">
        <v>1719</v>
      </c>
      <c r="B796" s="3" t="s">
        <v>1717</v>
      </c>
      <c r="C796" s="3"/>
      <c r="D796" s="3" t="s">
        <v>128</v>
      </c>
      <c r="E796" s="70">
        <v>1961</v>
      </c>
      <c r="F796" s="3">
        <v>3</v>
      </c>
      <c r="G796" s="3"/>
      <c r="H796" s="4">
        <v>55</v>
      </c>
      <c r="I796" s="4">
        <f t="shared" si="35"/>
        <v>66.55</v>
      </c>
      <c r="J796" s="18" t="s">
        <v>10</v>
      </c>
      <c r="K796" s="20"/>
      <c r="L796" s="18"/>
    </row>
    <row r="797" spans="1:13" ht="30" customHeight="1" x14ac:dyDescent="0.3">
      <c r="A797" s="59" t="s">
        <v>885</v>
      </c>
      <c r="B797" s="47" t="s">
        <v>880</v>
      </c>
      <c r="C797" s="47"/>
      <c r="D797" s="47" t="s">
        <v>128</v>
      </c>
      <c r="E797" s="50">
        <v>1964</v>
      </c>
      <c r="F797" s="46">
        <v>1</v>
      </c>
      <c r="G797" s="3"/>
      <c r="H797" s="4">
        <v>75</v>
      </c>
      <c r="I797" s="4">
        <f t="shared" si="35"/>
        <v>90.75</v>
      </c>
      <c r="J797" s="18"/>
      <c r="K797" s="20"/>
      <c r="L797" s="18"/>
      <c r="M797" s="23"/>
    </row>
    <row r="798" spans="1:13" ht="30" customHeight="1" x14ac:dyDescent="0.3">
      <c r="A798" s="59" t="s">
        <v>970</v>
      </c>
      <c r="B798" s="47" t="s">
        <v>118</v>
      </c>
      <c r="C798" s="47"/>
      <c r="D798" s="47" t="s">
        <v>128</v>
      </c>
      <c r="E798" s="50">
        <v>2015</v>
      </c>
      <c r="F798" s="46">
        <v>1</v>
      </c>
      <c r="G798" s="3"/>
      <c r="H798" s="4">
        <v>645</v>
      </c>
      <c r="I798" s="4">
        <f t="shared" si="35"/>
        <v>780.44999999999993</v>
      </c>
      <c r="J798" s="18"/>
      <c r="K798" s="20"/>
      <c r="L798" s="18"/>
      <c r="M798" s="23"/>
    </row>
    <row r="799" spans="1:13" ht="30" customHeight="1" x14ac:dyDescent="0.3">
      <c r="A799" s="59" t="s">
        <v>970</v>
      </c>
      <c r="B799" s="47" t="s">
        <v>118</v>
      </c>
      <c r="C799" s="47"/>
      <c r="D799" s="47" t="s">
        <v>128</v>
      </c>
      <c r="E799" s="50">
        <v>2018</v>
      </c>
      <c r="F799" s="46">
        <v>1</v>
      </c>
      <c r="G799" s="3"/>
      <c r="H799" s="4">
        <v>495</v>
      </c>
      <c r="I799" s="4">
        <f t="shared" si="35"/>
        <v>598.94999999999993</v>
      </c>
      <c r="J799" s="18"/>
      <c r="K799" s="20"/>
      <c r="L799" s="18"/>
      <c r="M799" s="23"/>
    </row>
    <row r="800" spans="1:13" ht="30" customHeight="1" x14ac:dyDescent="0.3">
      <c r="A800" s="59" t="s">
        <v>970</v>
      </c>
      <c r="B800" s="47" t="s">
        <v>118</v>
      </c>
      <c r="C800" s="47"/>
      <c r="D800" s="47" t="s">
        <v>128</v>
      </c>
      <c r="E800" s="50">
        <v>2019</v>
      </c>
      <c r="F800" s="46">
        <v>1</v>
      </c>
      <c r="G800" s="3"/>
      <c r="H800" s="4">
        <v>595</v>
      </c>
      <c r="I800" s="4">
        <f t="shared" si="35"/>
        <v>719.94999999999993</v>
      </c>
      <c r="J800" s="18"/>
      <c r="K800" s="20"/>
      <c r="L800" s="18"/>
      <c r="M800" s="23"/>
    </row>
    <row r="801" spans="1:13" ht="30" customHeight="1" x14ac:dyDescent="0.3">
      <c r="A801" s="59" t="s">
        <v>970</v>
      </c>
      <c r="B801" s="47" t="s">
        <v>118</v>
      </c>
      <c r="C801" s="47"/>
      <c r="D801" s="47" t="s">
        <v>128</v>
      </c>
      <c r="E801" s="50">
        <v>2022</v>
      </c>
      <c r="F801" s="46">
        <v>1</v>
      </c>
      <c r="G801" s="3"/>
      <c r="H801" s="4">
        <v>495</v>
      </c>
      <c r="I801" s="4">
        <f t="shared" si="35"/>
        <v>598.94999999999993</v>
      </c>
      <c r="J801" s="18"/>
      <c r="K801" s="20"/>
      <c r="L801" s="18"/>
      <c r="M801" s="23"/>
    </row>
    <row r="802" spans="1:13" ht="30" customHeight="1" x14ac:dyDescent="0.3">
      <c r="A802" s="58" t="s">
        <v>970</v>
      </c>
      <c r="B802" s="3" t="s">
        <v>118</v>
      </c>
      <c r="C802" s="3"/>
      <c r="D802" s="3" t="s">
        <v>128</v>
      </c>
      <c r="E802" s="70">
        <v>2023</v>
      </c>
      <c r="F802" s="3">
        <v>1</v>
      </c>
      <c r="G802" s="3"/>
      <c r="H802" s="4">
        <v>445</v>
      </c>
      <c r="I802" s="4">
        <f t="shared" si="35"/>
        <v>538.44999999999993</v>
      </c>
      <c r="J802" s="18"/>
      <c r="K802" s="20"/>
      <c r="L802" s="18"/>
      <c r="M802" s="23"/>
    </row>
    <row r="803" spans="1:13" ht="30" customHeight="1" x14ac:dyDescent="0.3">
      <c r="A803" s="58" t="s">
        <v>1593</v>
      </c>
      <c r="B803" s="3" t="s">
        <v>1078</v>
      </c>
      <c r="C803" s="3"/>
      <c r="D803" s="3" t="s">
        <v>128</v>
      </c>
      <c r="E803" s="70">
        <v>2023</v>
      </c>
      <c r="F803" s="3">
        <v>1</v>
      </c>
      <c r="G803" s="3"/>
      <c r="H803" s="4">
        <v>495</v>
      </c>
      <c r="I803" s="4">
        <f t="shared" si="35"/>
        <v>598.94999999999993</v>
      </c>
      <c r="J803" s="18" t="s">
        <v>10</v>
      </c>
      <c r="K803" s="20"/>
      <c r="L803" s="18"/>
      <c r="M803" s="23"/>
    </row>
    <row r="804" spans="1:13" ht="30" customHeight="1" x14ac:dyDescent="0.3">
      <c r="A804" s="58" t="s">
        <v>492</v>
      </c>
      <c r="B804" s="47" t="s">
        <v>399</v>
      </c>
      <c r="C804" s="47"/>
      <c r="D804" s="47" t="s">
        <v>128</v>
      </c>
      <c r="E804" s="50">
        <v>2015</v>
      </c>
      <c r="F804" s="46">
        <v>2</v>
      </c>
      <c r="G804" s="3"/>
      <c r="H804" s="4">
        <v>575</v>
      </c>
      <c r="I804" s="4">
        <f t="shared" si="35"/>
        <v>695.75</v>
      </c>
      <c r="J804" s="18" t="s">
        <v>10</v>
      </c>
      <c r="K804" s="20"/>
      <c r="L804" s="18"/>
      <c r="M804" s="23"/>
    </row>
    <row r="805" spans="1:13" ht="30" customHeight="1" x14ac:dyDescent="0.3">
      <c r="A805" s="58" t="s">
        <v>492</v>
      </c>
      <c r="B805" s="47" t="s">
        <v>399</v>
      </c>
      <c r="C805" s="47"/>
      <c r="D805" s="47" t="s">
        <v>128</v>
      </c>
      <c r="E805" s="50">
        <v>2018</v>
      </c>
      <c r="F805" s="46">
        <v>1</v>
      </c>
      <c r="G805" s="3"/>
      <c r="H805" s="4">
        <v>545</v>
      </c>
      <c r="I805" s="4">
        <f t="shared" si="35"/>
        <v>659.44999999999993</v>
      </c>
      <c r="J805" s="18" t="s">
        <v>10</v>
      </c>
      <c r="K805" s="20"/>
      <c r="L805" s="18"/>
      <c r="M805" s="23"/>
    </row>
    <row r="806" spans="1:13" ht="30" customHeight="1" x14ac:dyDescent="0.3">
      <c r="A806" s="58" t="s">
        <v>492</v>
      </c>
      <c r="B806" s="3" t="s">
        <v>162</v>
      </c>
      <c r="C806" s="3"/>
      <c r="D806" s="3" t="s">
        <v>128</v>
      </c>
      <c r="E806" s="70">
        <v>2016</v>
      </c>
      <c r="F806" s="3">
        <v>1</v>
      </c>
      <c r="G806" s="3"/>
      <c r="H806" s="4">
        <v>125</v>
      </c>
      <c r="I806" s="4">
        <f t="shared" si="35"/>
        <v>151.25</v>
      </c>
      <c r="J806" s="18"/>
      <c r="K806" s="20"/>
      <c r="L806" s="18"/>
      <c r="M806" s="23"/>
    </row>
    <row r="807" spans="1:13" ht="30" customHeight="1" x14ac:dyDescent="0.3">
      <c r="A807" s="58" t="s">
        <v>1530</v>
      </c>
      <c r="B807" s="3" t="s">
        <v>78</v>
      </c>
      <c r="C807" s="3"/>
      <c r="D807" s="3" t="s">
        <v>128</v>
      </c>
      <c r="E807" s="70">
        <v>2021</v>
      </c>
      <c r="F807" s="3">
        <v>6</v>
      </c>
      <c r="G807" s="3"/>
      <c r="H807" s="4">
        <v>63.64</v>
      </c>
      <c r="I807" s="4">
        <f t="shared" si="35"/>
        <v>77.004400000000004</v>
      </c>
      <c r="J807" s="18"/>
      <c r="K807" s="20"/>
      <c r="L807" s="18"/>
      <c r="M807" s="23"/>
    </row>
    <row r="808" spans="1:13" ht="30" customHeight="1" x14ac:dyDescent="0.3">
      <c r="A808" s="58" t="s">
        <v>1530</v>
      </c>
      <c r="B808" s="3" t="s">
        <v>78</v>
      </c>
      <c r="C808" s="3"/>
      <c r="D808" s="3" t="s">
        <v>128</v>
      </c>
      <c r="E808" s="70">
        <v>2022</v>
      </c>
      <c r="F808" s="3">
        <v>6</v>
      </c>
      <c r="G808" s="3"/>
      <c r="H808" s="4">
        <v>64.459999999999994</v>
      </c>
      <c r="I808" s="4">
        <f t="shared" si="35"/>
        <v>77.996599999999987</v>
      </c>
      <c r="J808" s="18" t="s">
        <v>10</v>
      </c>
      <c r="K808" s="20"/>
      <c r="L808" s="18"/>
      <c r="M808" s="23"/>
    </row>
    <row r="809" spans="1:13" ht="30" customHeight="1" x14ac:dyDescent="0.3">
      <c r="A809" s="27" t="s">
        <v>1355</v>
      </c>
      <c r="B809" s="47" t="s">
        <v>1371</v>
      </c>
      <c r="C809" s="47"/>
      <c r="D809" s="47" t="s">
        <v>128</v>
      </c>
      <c r="E809" s="46">
        <v>1991</v>
      </c>
      <c r="F809" s="46">
        <v>1</v>
      </c>
      <c r="G809" s="3"/>
      <c r="H809" s="4">
        <v>95</v>
      </c>
      <c r="I809" s="4">
        <f t="shared" si="35"/>
        <v>114.95</v>
      </c>
      <c r="J809" s="18" t="s">
        <v>10</v>
      </c>
      <c r="K809" s="20"/>
      <c r="L809" s="18"/>
      <c r="M809" s="23"/>
    </row>
    <row r="810" spans="1:13" ht="30" customHeight="1" x14ac:dyDescent="0.3">
      <c r="A810" s="58" t="s">
        <v>1911</v>
      </c>
      <c r="B810" s="3" t="s">
        <v>1406</v>
      </c>
      <c r="C810" s="3"/>
      <c r="D810" s="3" t="s">
        <v>128</v>
      </c>
      <c r="E810" s="70">
        <v>1990</v>
      </c>
      <c r="F810" s="3">
        <v>1</v>
      </c>
      <c r="G810" s="3"/>
      <c r="H810" s="4">
        <v>590</v>
      </c>
      <c r="I810" s="4">
        <f t="shared" si="35"/>
        <v>713.9</v>
      </c>
      <c r="J810" s="18" t="s">
        <v>10</v>
      </c>
      <c r="K810" s="20"/>
      <c r="L810" s="18"/>
      <c r="M810" s="23"/>
    </row>
    <row r="811" spans="1:13" ht="30" customHeight="1" x14ac:dyDescent="0.3">
      <c r="A811" s="59" t="s">
        <v>857</v>
      </c>
      <c r="B811" s="47" t="s">
        <v>138</v>
      </c>
      <c r="C811" s="47"/>
      <c r="D811" s="47" t="s">
        <v>128</v>
      </c>
      <c r="E811" s="50">
        <v>2014</v>
      </c>
      <c r="F811" s="46">
        <v>1</v>
      </c>
      <c r="G811" s="3"/>
      <c r="H811" s="4">
        <v>325</v>
      </c>
      <c r="I811" s="4">
        <f t="shared" si="35"/>
        <v>393.25</v>
      </c>
      <c r="J811" s="18"/>
      <c r="K811" s="56"/>
      <c r="L811" s="18"/>
      <c r="M811" s="23"/>
    </row>
    <row r="812" spans="1:13" ht="30" customHeight="1" x14ac:dyDescent="0.3">
      <c r="A812" s="59" t="s">
        <v>857</v>
      </c>
      <c r="B812" s="47" t="s">
        <v>138</v>
      </c>
      <c r="C812" s="47"/>
      <c r="D812" s="47" t="s">
        <v>128</v>
      </c>
      <c r="E812" s="50">
        <v>2015</v>
      </c>
      <c r="F812" s="46">
        <v>1</v>
      </c>
      <c r="G812" s="3"/>
      <c r="H812" s="4">
        <v>445</v>
      </c>
      <c r="I812" s="4">
        <f t="shared" si="35"/>
        <v>538.44999999999993</v>
      </c>
      <c r="J812" s="18"/>
      <c r="K812" s="56"/>
      <c r="L812" s="18"/>
      <c r="M812" s="23"/>
    </row>
    <row r="813" spans="1:13" ht="30" customHeight="1" x14ac:dyDescent="0.3">
      <c r="A813" s="59" t="s">
        <v>857</v>
      </c>
      <c r="B813" s="47" t="s">
        <v>138</v>
      </c>
      <c r="C813" s="47"/>
      <c r="D813" s="47" t="s">
        <v>128</v>
      </c>
      <c r="E813" s="50">
        <v>2019</v>
      </c>
      <c r="F813" s="46">
        <v>1</v>
      </c>
      <c r="G813" s="3"/>
      <c r="H813" s="4">
        <v>445</v>
      </c>
      <c r="I813" s="4">
        <f t="shared" si="35"/>
        <v>538.44999999999993</v>
      </c>
      <c r="J813" s="18"/>
      <c r="K813" s="56"/>
      <c r="L813" s="18"/>
      <c r="M813" s="23"/>
    </row>
    <row r="814" spans="1:13" ht="30" customHeight="1" x14ac:dyDescent="0.3">
      <c r="A814" s="59" t="s">
        <v>857</v>
      </c>
      <c r="B814" s="47" t="s">
        <v>138</v>
      </c>
      <c r="C814" s="47"/>
      <c r="D814" s="47" t="s">
        <v>128</v>
      </c>
      <c r="E814" s="50">
        <v>2021</v>
      </c>
      <c r="F814" s="46">
        <v>1</v>
      </c>
      <c r="G814" s="3"/>
      <c r="H814" s="4">
        <v>425</v>
      </c>
      <c r="I814" s="4">
        <f t="shared" si="35"/>
        <v>514.25</v>
      </c>
      <c r="J814" s="18"/>
      <c r="K814" s="56"/>
      <c r="L814" s="18"/>
      <c r="M814" s="23"/>
    </row>
    <row r="815" spans="1:13" ht="30" customHeight="1" x14ac:dyDescent="0.3">
      <c r="A815" s="59" t="s">
        <v>857</v>
      </c>
      <c r="B815" s="47" t="s">
        <v>138</v>
      </c>
      <c r="C815" s="47"/>
      <c r="D815" s="47" t="s">
        <v>128</v>
      </c>
      <c r="E815" s="50">
        <v>2022</v>
      </c>
      <c r="F815" s="46">
        <v>1</v>
      </c>
      <c r="G815" s="3"/>
      <c r="H815" s="4">
        <v>375</v>
      </c>
      <c r="I815" s="4">
        <f t="shared" si="35"/>
        <v>453.75</v>
      </c>
      <c r="J815" s="18"/>
      <c r="K815" s="56"/>
      <c r="L815" s="18"/>
      <c r="M815" s="23"/>
    </row>
    <row r="816" spans="1:13" ht="30" customHeight="1" x14ac:dyDescent="0.3">
      <c r="A816" s="59" t="s">
        <v>857</v>
      </c>
      <c r="B816" s="47" t="s">
        <v>1331</v>
      </c>
      <c r="C816" s="47"/>
      <c r="D816" s="47" t="s">
        <v>128</v>
      </c>
      <c r="E816" s="50">
        <v>1989</v>
      </c>
      <c r="F816" s="46">
        <v>4</v>
      </c>
      <c r="G816" s="3"/>
      <c r="H816" s="4">
        <v>225</v>
      </c>
      <c r="I816" s="4">
        <f t="shared" si="35"/>
        <v>272.25</v>
      </c>
      <c r="J816" s="18" t="s">
        <v>10</v>
      </c>
      <c r="K816" s="56"/>
      <c r="L816" s="18"/>
      <c r="M816" s="23"/>
    </row>
    <row r="817" spans="1:13" ht="30" customHeight="1" x14ac:dyDescent="0.3">
      <c r="A817" s="58" t="s">
        <v>451</v>
      </c>
      <c r="B817" s="3" t="s">
        <v>447</v>
      </c>
      <c r="C817" s="3"/>
      <c r="D817" s="3" t="s">
        <v>128</v>
      </c>
      <c r="E817" s="70">
        <v>2018</v>
      </c>
      <c r="F817" s="3">
        <v>12</v>
      </c>
      <c r="G817" s="3"/>
      <c r="H817" s="4">
        <v>57.85</v>
      </c>
      <c r="I817" s="4">
        <f t="shared" si="35"/>
        <v>69.998499999999993</v>
      </c>
      <c r="J817" s="18"/>
      <c r="K817" s="20"/>
      <c r="L817" s="18"/>
      <c r="M817" s="23"/>
    </row>
    <row r="818" spans="1:13" ht="30" customHeight="1" x14ac:dyDescent="0.3">
      <c r="A818" s="58" t="s">
        <v>451</v>
      </c>
      <c r="B818" s="3" t="s">
        <v>447</v>
      </c>
      <c r="C818" s="3"/>
      <c r="D818" s="3" t="s">
        <v>128</v>
      </c>
      <c r="E818" s="70">
        <v>2019</v>
      </c>
      <c r="F818" s="3">
        <v>12</v>
      </c>
      <c r="G818" s="3"/>
      <c r="H818" s="4">
        <v>66.12</v>
      </c>
      <c r="I818" s="4">
        <f t="shared" si="35"/>
        <v>80.005200000000002</v>
      </c>
      <c r="J818" s="18"/>
      <c r="K818" s="20"/>
      <c r="L818" s="18"/>
      <c r="M818" s="23"/>
    </row>
    <row r="819" spans="1:13" ht="30" customHeight="1" x14ac:dyDescent="0.3">
      <c r="A819" s="58" t="s">
        <v>1536</v>
      </c>
      <c r="B819" s="3" t="s">
        <v>1534</v>
      </c>
      <c r="C819" s="3"/>
      <c r="D819" s="3" t="s">
        <v>128</v>
      </c>
      <c r="E819" s="70">
        <v>2020</v>
      </c>
      <c r="F819" s="3">
        <v>3</v>
      </c>
      <c r="G819" s="3"/>
      <c r="H819" s="4">
        <v>55</v>
      </c>
      <c r="I819" s="4">
        <f t="shared" si="35"/>
        <v>66.55</v>
      </c>
      <c r="J819" s="18" t="s">
        <v>10</v>
      </c>
      <c r="K819" s="20"/>
      <c r="L819" s="18"/>
      <c r="M819" s="23"/>
    </row>
    <row r="820" spans="1:13" ht="30" customHeight="1" x14ac:dyDescent="0.3">
      <c r="A820" s="58" t="s">
        <v>1424</v>
      </c>
      <c r="B820" s="3" t="s">
        <v>115</v>
      </c>
      <c r="C820" s="3"/>
      <c r="D820" s="3" t="s">
        <v>128</v>
      </c>
      <c r="E820" s="70">
        <v>2022</v>
      </c>
      <c r="F820" s="3">
        <v>8</v>
      </c>
      <c r="G820" s="3"/>
      <c r="H820" s="4">
        <v>155</v>
      </c>
      <c r="I820" s="4">
        <f t="shared" si="35"/>
        <v>187.54999999999998</v>
      </c>
      <c r="J820" s="18"/>
      <c r="K820" s="20"/>
      <c r="L820" s="18"/>
      <c r="M820" s="23"/>
    </row>
    <row r="821" spans="1:13" ht="30" customHeight="1" x14ac:dyDescent="0.3">
      <c r="A821" s="58" t="s">
        <v>1537</v>
      </c>
      <c r="B821" s="3" t="s">
        <v>1534</v>
      </c>
      <c r="C821" s="3"/>
      <c r="D821" s="3" t="s">
        <v>128</v>
      </c>
      <c r="E821" s="70">
        <v>2019</v>
      </c>
      <c r="F821" s="3">
        <v>4</v>
      </c>
      <c r="G821" s="3"/>
      <c r="H821" s="4">
        <v>49</v>
      </c>
      <c r="I821" s="4">
        <f t="shared" si="35"/>
        <v>59.29</v>
      </c>
      <c r="J821" s="18" t="s">
        <v>10</v>
      </c>
      <c r="K821" s="20"/>
      <c r="L821" s="18"/>
      <c r="M821" s="23"/>
    </row>
    <row r="822" spans="1:13" ht="30" customHeight="1" x14ac:dyDescent="0.3">
      <c r="A822" s="58" t="s">
        <v>1537</v>
      </c>
      <c r="B822" s="3" t="s">
        <v>1534</v>
      </c>
      <c r="C822" s="3"/>
      <c r="D822" s="3" t="s">
        <v>128</v>
      </c>
      <c r="E822" s="70">
        <v>2020</v>
      </c>
      <c r="F822" s="3">
        <v>2</v>
      </c>
      <c r="G822" s="3"/>
      <c r="H822" s="4">
        <v>49</v>
      </c>
      <c r="I822" s="4">
        <f t="shared" si="35"/>
        <v>59.29</v>
      </c>
      <c r="J822" s="18" t="s">
        <v>10</v>
      </c>
      <c r="K822" s="20"/>
      <c r="L822" s="18"/>
      <c r="M822" s="23"/>
    </row>
    <row r="823" spans="1:13" ht="30" customHeight="1" x14ac:dyDescent="0.3">
      <c r="A823" s="27" t="s">
        <v>1701</v>
      </c>
      <c r="B823" s="47" t="s">
        <v>1626</v>
      </c>
      <c r="D823" s="47" t="s">
        <v>128</v>
      </c>
      <c r="E823" s="46">
        <v>1964</v>
      </c>
      <c r="F823" s="46">
        <v>1</v>
      </c>
      <c r="G823" s="3"/>
      <c r="H823" s="4">
        <v>125</v>
      </c>
      <c r="I823" s="4">
        <f>H823*Bordeaux!$L$7</f>
        <v>151.25</v>
      </c>
      <c r="J823" s="18" t="s">
        <v>10</v>
      </c>
      <c r="K823" s="20"/>
      <c r="L823" s="18"/>
      <c r="M823" s="23"/>
    </row>
    <row r="824" spans="1:13" ht="30" customHeight="1" x14ac:dyDescent="0.3">
      <c r="A824" s="27" t="s">
        <v>1790</v>
      </c>
      <c r="B824" s="47" t="s">
        <v>457</v>
      </c>
      <c r="C824" s="47"/>
      <c r="D824" s="47" t="s">
        <v>128</v>
      </c>
      <c r="E824" s="46">
        <v>2001</v>
      </c>
      <c r="F824" s="46">
        <v>3</v>
      </c>
      <c r="G824" s="3"/>
      <c r="H824" s="4">
        <v>55</v>
      </c>
      <c r="I824" s="4">
        <f>H824*Bordeaux!$L$7</f>
        <v>66.55</v>
      </c>
      <c r="J824" s="18" t="s">
        <v>10</v>
      </c>
      <c r="K824" s="20"/>
      <c r="L824" s="18"/>
      <c r="M824" s="23"/>
    </row>
    <row r="825" spans="1:13" ht="30" customHeight="1" x14ac:dyDescent="0.3">
      <c r="A825" s="27" t="s">
        <v>1599</v>
      </c>
      <c r="B825" s="47" t="s">
        <v>1651</v>
      </c>
      <c r="C825" s="47"/>
      <c r="D825" s="47" t="s">
        <v>128</v>
      </c>
      <c r="E825" s="46">
        <v>1938</v>
      </c>
      <c r="F825" s="46">
        <v>1</v>
      </c>
      <c r="G825" s="3"/>
      <c r="H825" s="4">
        <v>20</v>
      </c>
      <c r="I825" s="4">
        <f>H825*Bordeaux!$L$7</f>
        <v>24.2</v>
      </c>
      <c r="J825" s="18" t="s">
        <v>10</v>
      </c>
      <c r="K825" s="20"/>
      <c r="L825" s="18"/>
      <c r="M825" s="23"/>
    </row>
    <row r="826" spans="1:13" ht="30" customHeight="1" x14ac:dyDescent="0.3">
      <c r="A826" s="27" t="s">
        <v>1601</v>
      </c>
      <c r="B826" s="47" t="s">
        <v>1600</v>
      </c>
      <c r="C826" s="47"/>
      <c r="D826" s="47" t="s">
        <v>128</v>
      </c>
      <c r="E826" s="46">
        <v>1967</v>
      </c>
      <c r="F826" s="46">
        <v>3</v>
      </c>
      <c r="G826" s="3"/>
      <c r="H826" s="4">
        <v>25</v>
      </c>
      <c r="I826" s="4">
        <f>H826*Bordeaux!$L$7</f>
        <v>30.25</v>
      </c>
      <c r="J826" s="18" t="s">
        <v>10</v>
      </c>
      <c r="K826" s="20"/>
      <c r="L826" s="18"/>
      <c r="M826" s="23"/>
    </row>
    <row r="827" spans="1:13" ht="30" customHeight="1" x14ac:dyDescent="0.3">
      <c r="A827" s="27" t="s">
        <v>2024</v>
      </c>
      <c r="B827" s="47" t="s">
        <v>1995</v>
      </c>
      <c r="C827" s="47"/>
      <c r="D827" s="47" t="s">
        <v>128</v>
      </c>
      <c r="E827" s="46">
        <v>2010</v>
      </c>
      <c r="F827" s="46">
        <v>4</v>
      </c>
      <c r="G827" s="3"/>
      <c r="H827" s="4">
        <v>85</v>
      </c>
      <c r="I827" s="4">
        <f>H827*Bordeaux!$L$7</f>
        <v>102.85</v>
      </c>
      <c r="J827" s="18" t="s">
        <v>10</v>
      </c>
      <c r="K827" s="20"/>
      <c r="L827" s="18"/>
      <c r="M827" s="23"/>
    </row>
    <row r="828" spans="1:13" ht="30" customHeight="1" x14ac:dyDescent="0.3">
      <c r="A828" s="58" t="s">
        <v>1532</v>
      </c>
      <c r="B828" s="3" t="s">
        <v>78</v>
      </c>
      <c r="C828" s="3"/>
      <c r="D828" s="3" t="s">
        <v>128</v>
      </c>
      <c r="E828" s="70">
        <v>2021</v>
      </c>
      <c r="F828" s="3">
        <v>6</v>
      </c>
      <c r="G828" s="3"/>
      <c r="H828" s="4">
        <v>65.290000000000006</v>
      </c>
      <c r="I828" s="4">
        <f>H828*$L$6</f>
        <v>79.000900000000001</v>
      </c>
      <c r="J828" s="18"/>
      <c r="K828" s="20"/>
      <c r="L828" s="18"/>
      <c r="M828" s="23"/>
    </row>
    <row r="829" spans="1:13" ht="30" customHeight="1" x14ac:dyDescent="0.3">
      <c r="A829" s="58" t="s">
        <v>1532</v>
      </c>
      <c r="B829" s="3" t="s">
        <v>78</v>
      </c>
      <c r="C829" s="3"/>
      <c r="D829" s="3" t="s">
        <v>128</v>
      </c>
      <c r="E829" s="70">
        <v>2022</v>
      </c>
      <c r="F829" s="3">
        <v>6</v>
      </c>
      <c r="G829" s="3"/>
      <c r="H829" s="4">
        <v>65.290000000000006</v>
      </c>
      <c r="I829" s="4">
        <f>H829*$L$6</f>
        <v>79.000900000000001</v>
      </c>
      <c r="J829" s="18" t="s">
        <v>10</v>
      </c>
      <c r="K829" s="20"/>
      <c r="L829" s="18"/>
      <c r="M829" s="23"/>
    </row>
    <row r="830" spans="1:13" ht="30" customHeight="1" x14ac:dyDescent="0.3">
      <c r="A830" s="58" t="s">
        <v>1531</v>
      </c>
      <c r="B830" s="3" t="s">
        <v>78</v>
      </c>
      <c r="C830" s="3" t="s">
        <v>340</v>
      </c>
      <c r="D830" s="3" t="s">
        <v>128</v>
      </c>
      <c r="E830" s="70">
        <v>2021</v>
      </c>
      <c r="F830" s="3">
        <v>6</v>
      </c>
      <c r="G830" s="3"/>
      <c r="H830" s="4">
        <v>65.290000000000006</v>
      </c>
      <c r="I830" s="4">
        <f>H830*$L$6</f>
        <v>79.000900000000001</v>
      </c>
      <c r="J830" s="18"/>
      <c r="K830" s="20"/>
      <c r="L830" s="18"/>
      <c r="M830" s="23"/>
    </row>
    <row r="831" spans="1:13" ht="30" customHeight="1" x14ac:dyDescent="0.3">
      <c r="A831" s="58" t="s">
        <v>1531</v>
      </c>
      <c r="B831" s="3" t="s">
        <v>78</v>
      </c>
      <c r="C831" s="3" t="s">
        <v>340</v>
      </c>
      <c r="D831" s="3" t="s">
        <v>128</v>
      </c>
      <c r="E831" s="70">
        <v>2022</v>
      </c>
      <c r="F831" s="3">
        <v>6</v>
      </c>
      <c r="G831" s="3"/>
      <c r="H831" s="4">
        <v>65.290000000000006</v>
      </c>
      <c r="I831" s="4">
        <f>H831*$L$6</f>
        <v>79.000900000000001</v>
      </c>
      <c r="J831" s="18" t="s">
        <v>10</v>
      </c>
      <c r="K831" s="20"/>
      <c r="L831" s="18"/>
      <c r="M831" s="23"/>
    </row>
    <row r="832" spans="1:13" ht="30" customHeight="1" x14ac:dyDescent="0.3">
      <c r="A832" s="58" t="s">
        <v>1851</v>
      </c>
      <c r="B832" s="3" t="s">
        <v>921</v>
      </c>
      <c r="C832" s="3"/>
      <c r="D832" s="3" t="s">
        <v>128</v>
      </c>
      <c r="E832" s="70">
        <v>1993</v>
      </c>
      <c r="F832" s="3">
        <v>2</v>
      </c>
      <c r="G832" s="3"/>
      <c r="H832" s="4">
        <v>175</v>
      </c>
      <c r="I832" s="4">
        <f>H832*$L$6</f>
        <v>211.75</v>
      </c>
      <c r="J832" s="18" t="s">
        <v>10</v>
      </c>
      <c r="K832" s="20"/>
      <c r="L832" s="18"/>
      <c r="M832" s="23"/>
    </row>
    <row r="833" spans="1:13" ht="30" customHeight="1" x14ac:dyDescent="0.3">
      <c r="A833" s="59" t="s">
        <v>1958</v>
      </c>
      <c r="B833" s="47" t="s">
        <v>78</v>
      </c>
      <c r="C833" s="47"/>
      <c r="D833" s="3" t="s">
        <v>128</v>
      </c>
      <c r="E833" s="46">
        <v>2019</v>
      </c>
      <c r="F833" s="46">
        <v>2</v>
      </c>
      <c r="G833" s="3"/>
      <c r="H833" s="4">
        <v>55</v>
      </c>
      <c r="I833" s="4">
        <f>H833*Rhone!$L$7</f>
        <v>66.55</v>
      </c>
      <c r="J833" s="18" t="s">
        <v>10</v>
      </c>
      <c r="K833" s="20"/>
      <c r="L833" s="18"/>
      <c r="M833" s="23"/>
    </row>
    <row r="834" spans="1:13" ht="30" customHeight="1" x14ac:dyDescent="0.3">
      <c r="A834" s="61"/>
      <c r="B834" s="25"/>
      <c r="C834" s="25"/>
      <c r="D834" s="25"/>
      <c r="E834" s="25"/>
      <c r="F834" s="25"/>
      <c r="G834" s="25"/>
      <c r="H834" s="26"/>
      <c r="I834" s="26"/>
      <c r="J834" s="51"/>
      <c r="K834" s="52"/>
      <c r="L834" s="18"/>
    </row>
    <row r="835" spans="1:13" ht="15.6" x14ac:dyDescent="0.3">
      <c r="A835" s="62" t="s">
        <v>237</v>
      </c>
      <c r="B835" s="29"/>
      <c r="C835" s="29"/>
      <c r="D835" s="29"/>
      <c r="E835" s="17"/>
      <c r="F835" s="82" t="s">
        <v>238</v>
      </c>
      <c r="G835" s="82"/>
      <c r="H835" s="30"/>
      <c r="I835" s="30"/>
      <c r="J835" s="31"/>
      <c r="K835" s="32" t="s">
        <v>239</v>
      </c>
    </row>
    <row r="836" spans="1:13" ht="15.6" x14ac:dyDescent="0.3">
      <c r="A836" s="63" t="s">
        <v>240</v>
      </c>
      <c r="B836" s="34"/>
      <c r="C836" s="34"/>
      <c r="D836" s="34"/>
      <c r="E836" s="3"/>
      <c r="F836" s="79" t="s">
        <v>241</v>
      </c>
      <c r="G836" s="79"/>
      <c r="H836" s="35"/>
      <c r="I836" s="35"/>
      <c r="K836" s="36" t="s">
        <v>242</v>
      </c>
    </row>
    <row r="837" spans="1:13" x14ac:dyDescent="0.3">
      <c r="A837" s="63" t="s">
        <v>243</v>
      </c>
      <c r="B837" s="34"/>
      <c r="C837" s="34"/>
      <c r="D837" s="34"/>
      <c r="E837" s="37"/>
      <c r="F837" s="79" t="s">
        <v>244</v>
      </c>
      <c r="G837" s="79"/>
      <c r="H837" s="35"/>
      <c r="I837" s="35"/>
      <c r="K837" s="38"/>
    </row>
    <row r="838" spans="1:13" x14ac:dyDescent="0.3">
      <c r="A838" s="63" t="s">
        <v>245</v>
      </c>
      <c r="B838" s="34"/>
      <c r="C838" s="34"/>
      <c r="D838" s="34"/>
      <c r="E838" s="37"/>
      <c r="F838" s="79" t="s">
        <v>246</v>
      </c>
      <c r="G838" s="79"/>
      <c r="H838" s="35"/>
      <c r="I838" s="35"/>
      <c r="K838" s="38"/>
    </row>
    <row r="839" spans="1:13" x14ac:dyDescent="0.3">
      <c r="A839" s="63" t="s">
        <v>333</v>
      </c>
      <c r="B839" s="34"/>
      <c r="C839" s="34"/>
      <c r="D839" s="34"/>
      <c r="E839" s="37"/>
      <c r="F839" s="37"/>
      <c r="G839" s="34"/>
      <c r="H839" s="35"/>
      <c r="I839" s="35"/>
      <c r="K839" s="38"/>
    </row>
    <row r="840" spans="1:13" x14ac:dyDescent="0.3">
      <c r="A840" s="64" t="s">
        <v>247</v>
      </c>
      <c r="B840" s="41"/>
      <c r="C840" s="41"/>
      <c r="D840" s="41"/>
      <c r="E840" s="42"/>
      <c r="F840" s="42"/>
      <c r="G840" s="41"/>
      <c r="H840" s="43"/>
      <c r="I840" s="43"/>
      <c r="J840" s="44"/>
      <c r="K840" s="45"/>
    </row>
    <row r="841" spans="1:13" ht="15.6" x14ac:dyDescent="0.3">
      <c r="A841" s="67"/>
      <c r="B841" s="3"/>
      <c r="C841" s="3"/>
      <c r="D841" s="3"/>
      <c r="E841" s="3"/>
      <c r="F841" s="3"/>
      <c r="G841" s="3"/>
      <c r="H841" s="4"/>
      <c r="I841" s="4"/>
      <c r="J841" s="3"/>
      <c r="K841" s="1"/>
      <c r="L841" s="1"/>
    </row>
  </sheetData>
  <autoFilter ref="A6:K833" xr:uid="{BBF44386-84B9-4384-8866-9428B78AD140}">
    <sortState xmlns:xlrd2="http://schemas.microsoft.com/office/spreadsheetml/2017/richdata2" ref="A7:K677">
      <sortCondition ref="I6:I677"/>
    </sortState>
  </autoFilter>
  <sortState xmlns:xlrd2="http://schemas.microsoft.com/office/spreadsheetml/2017/richdata2" ref="A7:K833">
    <sortCondition ref="D7:D833"/>
    <sortCondition ref="A7:A833"/>
    <sortCondition ref="B7:B833"/>
    <sortCondition ref="E7:E833"/>
  </sortState>
  <mergeCells count="6">
    <mergeCell ref="F836:G836"/>
    <mergeCell ref="F837:G837"/>
    <mergeCell ref="F838:G838"/>
    <mergeCell ref="A1:K1"/>
    <mergeCell ref="A2:K2"/>
    <mergeCell ref="F835:G83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1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Q604"/>
  <sheetViews>
    <sheetView showGridLines="0" zoomScale="80" zoomScaleNormal="80" zoomScalePageLayoutView="87" workbookViewId="0">
      <pane ySplit="7" topLeftCell="A585" activePane="bottomLeft" state="frozenSplit"/>
      <selection pane="bottomLeft" activeCell="B595" sqref="B595"/>
    </sheetView>
  </sheetViews>
  <sheetFormatPr defaultColWidth="8.77734375" defaultRowHeight="14.4" x14ac:dyDescent="0.3"/>
  <cols>
    <col min="1" max="1" width="66.33203125" bestFit="1" customWidth="1"/>
    <col min="2" max="2" width="36.44140625" bestFit="1" customWidth="1"/>
    <col min="3" max="3" width="16.44140625" bestFit="1" customWidth="1"/>
    <col min="4" max="4" width="10.44140625" bestFit="1" customWidth="1"/>
    <col min="5" max="5" width="17.77734375" bestFit="1" customWidth="1"/>
    <col min="6" max="6" width="25.109375" bestFit="1" customWidth="1"/>
    <col min="7" max="7" width="11.33203125" bestFit="1" customWidth="1"/>
    <col min="8" max="8" width="13.44140625" bestFit="1" customWidth="1"/>
    <col min="9" max="9" width="11.109375" bestFit="1" customWidth="1"/>
    <col min="10" max="10" width="8.77734375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1"/>
      <c r="M1" s="2"/>
    </row>
    <row r="2" spans="1:13" ht="17.399999999999999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8" t="s">
        <v>1099</v>
      </c>
      <c r="B6" s="9" t="s">
        <v>0</v>
      </c>
      <c r="C6" s="9"/>
      <c r="D6" s="9" t="s">
        <v>252</v>
      </c>
      <c r="E6" s="9" t="s">
        <v>1</v>
      </c>
      <c r="F6" s="9" t="s">
        <v>2</v>
      </c>
      <c r="G6" s="9" t="s">
        <v>313</v>
      </c>
      <c r="H6" s="10" t="s">
        <v>323</v>
      </c>
      <c r="I6" s="10" t="s">
        <v>323</v>
      </c>
      <c r="J6" s="9"/>
      <c r="K6" s="11"/>
      <c r="L6" s="6"/>
      <c r="M6" s="7"/>
    </row>
    <row r="7" spans="1:13" ht="16.2" thickBot="1" x14ac:dyDescent="0.35">
      <c r="A7" s="12" t="s">
        <v>1097</v>
      </c>
      <c r="B7" s="13"/>
      <c r="C7" s="13"/>
      <c r="D7" s="13"/>
      <c r="E7" s="13"/>
      <c r="F7" s="13"/>
      <c r="G7" s="13" t="s">
        <v>3</v>
      </c>
      <c r="H7" s="14" t="s">
        <v>972</v>
      </c>
      <c r="I7" s="14" t="s">
        <v>4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27" t="s">
        <v>1877</v>
      </c>
      <c r="B8" s="47" t="s">
        <v>682</v>
      </c>
      <c r="C8" s="47"/>
      <c r="D8" s="47" t="s">
        <v>39</v>
      </c>
      <c r="E8" s="46">
        <v>1979</v>
      </c>
      <c r="F8" s="46">
        <v>1</v>
      </c>
      <c r="G8" s="3"/>
      <c r="H8" s="4">
        <v>135</v>
      </c>
      <c r="I8" s="4">
        <f t="shared" ref="I8:I39" si="0">H8*$L$7</f>
        <v>163.35</v>
      </c>
      <c r="J8" s="18" t="s">
        <v>10</v>
      </c>
      <c r="K8" s="20"/>
      <c r="L8" s="18"/>
      <c r="M8" s="2"/>
    </row>
    <row r="9" spans="1:13" ht="30" customHeight="1" x14ac:dyDescent="0.3">
      <c r="A9" s="27" t="s">
        <v>1868</v>
      </c>
      <c r="B9" s="47" t="s">
        <v>682</v>
      </c>
      <c r="C9" s="47"/>
      <c r="D9" s="47" t="s">
        <v>39</v>
      </c>
      <c r="E9" s="46">
        <v>1994</v>
      </c>
      <c r="F9" s="46">
        <v>2</v>
      </c>
      <c r="G9" s="3"/>
      <c r="H9" s="4">
        <v>190</v>
      </c>
      <c r="I9" s="4">
        <f t="shared" si="0"/>
        <v>229.9</v>
      </c>
      <c r="J9" s="18" t="s">
        <v>10</v>
      </c>
      <c r="K9" s="20"/>
      <c r="L9" s="18"/>
      <c r="M9" s="2"/>
    </row>
    <row r="10" spans="1:13" ht="30" customHeight="1" x14ac:dyDescent="0.3">
      <c r="A10" s="27" t="s">
        <v>1856</v>
      </c>
      <c r="B10" s="47" t="s">
        <v>682</v>
      </c>
      <c r="C10" s="47"/>
      <c r="D10" s="47" t="s">
        <v>39</v>
      </c>
      <c r="E10" s="46">
        <v>1978</v>
      </c>
      <c r="F10" s="46">
        <v>1</v>
      </c>
      <c r="G10" s="3"/>
      <c r="H10" s="4">
        <v>190</v>
      </c>
      <c r="I10" s="4">
        <f t="shared" si="0"/>
        <v>229.9</v>
      </c>
      <c r="J10" s="18" t="s">
        <v>10</v>
      </c>
      <c r="K10" s="20"/>
      <c r="L10" s="18"/>
      <c r="M10" s="2"/>
    </row>
    <row r="11" spans="1:13" ht="30" customHeight="1" x14ac:dyDescent="0.3">
      <c r="A11" s="27" t="s">
        <v>1856</v>
      </c>
      <c r="B11" s="47" t="s">
        <v>682</v>
      </c>
      <c r="C11" s="47"/>
      <c r="D11" s="47" t="s">
        <v>39</v>
      </c>
      <c r="E11" s="46">
        <v>1982</v>
      </c>
      <c r="F11" s="46">
        <v>1</v>
      </c>
      <c r="G11" s="3"/>
      <c r="H11" s="4">
        <v>275</v>
      </c>
      <c r="I11" s="4">
        <f t="shared" si="0"/>
        <v>332.75</v>
      </c>
      <c r="J11" s="18" t="s">
        <v>10</v>
      </c>
      <c r="K11" s="20"/>
      <c r="L11" s="18"/>
      <c r="M11" s="2"/>
    </row>
    <row r="12" spans="1:13" ht="30" customHeight="1" x14ac:dyDescent="0.3">
      <c r="A12" s="27" t="s">
        <v>1679</v>
      </c>
      <c r="B12" s="47" t="s">
        <v>9</v>
      </c>
      <c r="C12" s="47"/>
      <c r="D12" s="47" t="s">
        <v>39</v>
      </c>
      <c r="E12" s="46">
        <v>1990</v>
      </c>
      <c r="F12" s="46">
        <v>1</v>
      </c>
      <c r="G12" s="3"/>
      <c r="H12" s="4">
        <v>15</v>
      </c>
      <c r="I12" s="4">
        <f t="shared" si="0"/>
        <v>18.149999999999999</v>
      </c>
      <c r="J12" s="18" t="s">
        <v>10</v>
      </c>
      <c r="K12" s="20"/>
      <c r="L12" s="18"/>
      <c r="M12" s="2"/>
    </row>
    <row r="13" spans="1:13" ht="30" customHeight="1" x14ac:dyDescent="0.3">
      <c r="A13" s="27" t="s">
        <v>1524</v>
      </c>
      <c r="B13" s="3" t="s">
        <v>681</v>
      </c>
      <c r="C13" s="47"/>
      <c r="D13" s="47" t="s">
        <v>39</v>
      </c>
      <c r="E13" s="46">
        <v>2009</v>
      </c>
      <c r="F13" s="46">
        <v>12</v>
      </c>
      <c r="G13" s="3"/>
      <c r="H13" s="4">
        <v>23.97</v>
      </c>
      <c r="I13" s="4">
        <f t="shared" si="0"/>
        <v>29.003699999999998</v>
      </c>
      <c r="J13" s="18" t="s">
        <v>10</v>
      </c>
      <c r="K13" s="20" t="s">
        <v>30</v>
      </c>
      <c r="L13" s="18"/>
      <c r="M13" s="2"/>
    </row>
    <row r="14" spans="1:13" ht="30" customHeight="1" x14ac:dyDescent="0.3">
      <c r="A14" s="27" t="s">
        <v>1575</v>
      </c>
      <c r="B14" s="47" t="s">
        <v>576</v>
      </c>
      <c r="C14" s="47"/>
      <c r="D14" s="47" t="s">
        <v>39</v>
      </c>
      <c r="E14" s="46">
        <v>1979</v>
      </c>
      <c r="F14" s="46">
        <v>5</v>
      </c>
      <c r="G14" s="3"/>
      <c r="H14" s="4">
        <v>25</v>
      </c>
      <c r="I14" s="4">
        <f t="shared" si="0"/>
        <v>30.25</v>
      </c>
      <c r="J14" s="18" t="s">
        <v>10</v>
      </c>
      <c r="K14" s="20"/>
      <c r="L14" s="18"/>
      <c r="M14" s="2"/>
    </row>
    <row r="15" spans="1:13" ht="30" customHeight="1" x14ac:dyDescent="0.3">
      <c r="A15" s="27" t="s">
        <v>1575</v>
      </c>
      <c r="B15" s="47" t="s">
        <v>576</v>
      </c>
      <c r="C15" s="47"/>
      <c r="D15" s="47" t="s">
        <v>39</v>
      </c>
      <c r="E15" s="46">
        <v>1981</v>
      </c>
      <c r="F15" s="46">
        <v>2</v>
      </c>
      <c r="G15" s="3"/>
      <c r="H15" s="4">
        <v>25</v>
      </c>
      <c r="I15" s="4">
        <f t="shared" si="0"/>
        <v>30.25</v>
      </c>
      <c r="J15" s="18" t="s">
        <v>10</v>
      </c>
      <c r="K15" s="20"/>
      <c r="L15" s="18"/>
      <c r="M15" s="2"/>
    </row>
    <row r="16" spans="1:13" ht="30" customHeight="1" x14ac:dyDescent="0.3">
      <c r="A16" s="27" t="s">
        <v>1575</v>
      </c>
      <c r="B16" s="47" t="s">
        <v>576</v>
      </c>
      <c r="C16" s="47"/>
      <c r="D16" s="47" t="s">
        <v>39</v>
      </c>
      <c r="E16" s="46">
        <v>1982</v>
      </c>
      <c r="F16" s="46">
        <v>3</v>
      </c>
      <c r="G16" s="3"/>
      <c r="H16" s="4">
        <v>40</v>
      </c>
      <c r="I16" s="4">
        <f t="shared" si="0"/>
        <v>48.4</v>
      </c>
      <c r="J16" s="18" t="s">
        <v>10</v>
      </c>
      <c r="K16" s="20"/>
      <c r="L16" s="18"/>
      <c r="M16" s="2"/>
    </row>
    <row r="17" spans="1:17" ht="30" customHeight="1" x14ac:dyDescent="0.3">
      <c r="A17" s="27" t="s">
        <v>1575</v>
      </c>
      <c r="B17" s="47" t="s">
        <v>576</v>
      </c>
      <c r="C17" s="47"/>
      <c r="D17" s="47" t="s">
        <v>39</v>
      </c>
      <c r="E17" s="46">
        <v>2003</v>
      </c>
      <c r="F17" s="46">
        <v>24</v>
      </c>
      <c r="G17" s="3"/>
      <c r="H17" s="4">
        <v>25</v>
      </c>
      <c r="I17" s="4">
        <f t="shared" si="0"/>
        <v>30.25</v>
      </c>
      <c r="J17" s="18" t="s">
        <v>10</v>
      </c>
      <c r="K17" s="20"/>
      <c r="L17" s="18"/>
      <c r="M17" s="2"/>
    </row>
    <row r="18" spans="1:17" ht="30" customHeight="1" x14ac:dyDescent="0.3">
      <c r="A18" s="27" t="s">
        <v>1580</v>
      </c>
      <c r="B18" s="47" t="s">
        <v>576</v>
      </c>
      <c r="C18" s="47"/>
      <c r="D18" s="47" t="s">
        <v>39</v>
      </c>
      <c r="E18" s="46">
        <v>1970</v>
      </c>
      <c r="F18" s="46">
        <v>1</v>
      </c>
      <c r="G18" s="3"/>
      <c r="H18" s="4">
        <v>20</v>
      </c>
      <c r="I18" s="4">
        <f t="shared" si="0"/>
        <v>24.2</v>
      </c>
      <c r="J18" s="18"/>
      <c r="K18" s="20"/>
      <c r="L18" s="18"/>
      <c r="M18" s="2"/>
    </row>
    <row r="19" spans="1:17" ht="30" customHeight="1" x14ac:dyDescent="0.3">
      <c r="A19" s="27" t="s">
        <v>1581</v>
      </c>
      <c r="B19" s="47" t="s">
        <v>576</v>
      </c>
      <c r="C19" s="47"/>
      <c r="D19" s="47" t="s">
        <v>39</v>
      </c>
      <c r="E19" s="46">
        <v>1970</v>
      </c>
      <c r="F19" s="46">
        <v>2</v>
      </c>
      <c r="G19" s="3"/>
      <c r="H19" s="4">
        <v>25</v>
      </c>
      <c r="I19" s="4">
        <f t="shared" si="0"/>
        <v>30.25</v>
      </c>
      <c r="J19" s="18"/>
      <c r="K19" s="20"/>
      <c r="L19" s="18"/>
      <c r="M19" s="2"/>
    </row>
    <row r="20" spans="1:17" ht="30" customHeight="1" x14ac:dyDescent="0.3">
      <c r="A20" s="27" t="s">
        <v>1582</v>
      </c>
      <c r="B20" s="47" t="s">
        <v>576</v>
      </c>
      <c r="C20" s="47"/>
      <c r="D20" s="47" t="s">
        <v>39</v>
      </c>
      <c r="E20" s="46">
        <v>1982</v>
      </c>
      <c r="F20" s="46">
        <f>2-1</f>
        <v>1</v>
      </c>
      <c r="G20" s="3"/>
      <c r="H20" s="4">
        <v>40</v>
      </c>
      <c r="I20" s="4">
        <f t="shared" si="0"/>
        <v>48.4</v>
      </c>
      <c r="J20" s="18"/>
      <c r="K20" s="20"/>
      <c r="L20" s="18"/>
      <c r="M20" s="2"/>
    </row>
    <row r="21" spans="1:17" ht="30" customHeight="1" x14ac:dyDescent="0.3">
      <c r="A21" s="27" t="s">
        <v>1583</v>
      </c>
      <c r="B21" s="47" t="s">
        <v>576</v>
      </c>
      <c r="C21" s="47"/>
      <c r="D21" s="47" t="s">
        <v>39</v>
      </c>
      <c r="E21" s="46">
        <v>1970</v>
      </c>
      <c r="F21" s="46">
        <v>3</v>
      </c>
      <c r="G21" s="3"/>
      <c r="H21" s="4">
        <v>30</v>
      </c>
      <c r="I21" s="4">
        <f t="shared" si="0"/>
        <v>36.299999999999997</v>
      </c>
      <c r="J21" s="18"/>
      <c r="K21" s="20"/>
      <c r="L21" s="18"/>
      <c r="M21" s="2"/>
    </row>
    <row r="22" spans="1:17" ht="30" customHeight="1" x14ac:dyDescent="0.3">
      <c r="A22" s="27" t="s">
        <v>1584</v>
      </c>
      <c r="B22" s="47" t="s">
        <v>576</v>
      </c>
      <c r="C22" s="47"/>
      <c r="D22" s="47" t="s">
        <v>39</v>
      </c>
      <c r="E22" s="46" t="s">
        <v>667</v>
      </c>
      <c r="F22" s="46">
        <v>2</v>
      </c>
      <c r="G22" s="3"/>
      <c r="H22" s="4">
        <v>25</v>
      </c>
      <c r="I22" s="4">
        <f t="shared" si="0"/>
        <v>30.25</v>
      </c>
      <c r="J22" s="18"/>
      <c r="K22" s="20"/>
      <c r="L22" s="18"/>
      <c r="M22" s="2"/>
    </row>
    <row r="23" spans="1:17" ht="30" customHeight="1" x14ac:dyDescent="0.3">
      <c r="A23" s="27" t="s">
        <v>1585</v>
      </c>
      <c r="B23" s="47" t="s">
        <v>576</v>
      </c>
      <c r="C23" s="47"/>
      <c r="D23" s="47" t="s">
        <v>39</v>
      </c>
      <c r="E23" s="46" t="s">
        <v>667</v>
      </c>
      <c r="F23" s="46">
        <v>2</v>
      </c>
      <c r="G23" s="3"/>
      <c r="H23" s="4">
        <v>20</v>
      </c>
      <c r="I23" s="4">
        <f t="shared" si="0"/>
        <v>24.2</v>
      </c>
      <c r="J23" s="18"/>
      <c r="K23" s="20"/>
      <c r="L23" s="18"/>
      <c r="M23" s="2"/>
    </row>
    <row r="24" spans="1:17" ht="30" customHeight="1" x14ac:dyDescent="0.3">
      <c r="A24" s="27" t="s">
        <v>1586</v>
      </c>
      <c r="B24" s="47" t="s">
        <v>576</v>
      </c>
      <c r="C24" s="47"/>
      <c r="D24" s="47" t="s">
        <v>39</v>
      </c>
      <c r="E24" s="46" t="s">
        <v>667</v>
      </c>
      <c r="F24" s="46">
        <v>1</v>
      </c>
      <c r="G24" s="3"/>
      <c r="H24" s="4">
        <v>30</v>
      </c>
      <c r="I24" s="4">
        <f t="shared" si="0"/>
        <v>36.299999999999997</v>
      </c>
      <c r="J24" s="18"/>
      <c r="K24" s="20"/>
      <c r="L24" s="18"/>
      <c r="M24" s="2"/>
      <c r="N24" s="2"/>
      <c r="Q24" s="23"/>
    </row>
    <row r="25" spans="1:17" ht="30" customHeight="1" x14ac:dyDescent="0.3">
      <c r="A25" s="27" t="s">
        <v>1587</v>
      </c>
      <c r="B25" s="47" t="s">
        <v>576</v>
      </c>
      <c r="C25" s="47"/>
      <c r="D25" s="47" t="s">
        <v>39</v>
      </c>
      <c r="E25" s="46">
        <v>1970</v>
      </c>
      <c r="F25" s="46">
        <v>5</v>
      </c>
      <c r="G25" s="3"/>
      <c r="H25" s="4">
        <v>25</v>
      </c>
      <c r="I25" s="4">
        <f t="shared" si="0"/>
        <v>30.25</v>
      </c>
      <c r="J25" s="18"/>
      <c r="K25" s="20"/>
      <c r="L25" s="18"/>
      <c r="M25" s="2"/>
    </row>
    <row r="26" spans="1:17" ht="30" customHeight="1" x14ac:dyDescent="0.3">
      <c r="A26" s="27" t="s">
        <v>1587</v>
      </c>
      <c r="B26" s="47" t="s">
        <v>576</v>
      </c>
      <c r="C26" s="47"/>
      <c r="D26" s="47" t="s">
        <v>39</v>
      </c>
      <c r="E26" s="46">
        <v>1981</v>
      </c>
      <c r="F26" s="46">
        <v>2</v>
      </c>
      <c r="G26" s="3"/>
      <c r="H26" s="4">
        <v>20</v>
      </c>
      <c r="I26" s="4">
        <f t="shared" si="0"/>
        <v>24.2</v>
      </c>
      <c r="J26" s="18"/>
      <c r="K26" s="20"/>
      <c r="L26" s="18"/>
      <c r="M26" s="2"/>
    </row>
    <row r="27" spans="1:17" ht="30" customHeight="1" x14ac:dyDescent="0.3">
      <c r="A27" s="27" t="s">
        <v>1588</v>
      </c>
      <c r="B27" s="47" t="s">
        <v>576</v>
      </c>
      <c r="C27" s="47"/>
      <c r="D27" s="47" t="s">
        <v>39</v>
      </c>
      <c r="E27" s="46">
        <v>1979</v>
      </c>
      <c r="F27" s="46">
        <v>1</v>
      </c>
      <c r="G27" s="3"/>
      <c r="H27" s="4">
        <v>20</v>
      </c>
      <c r="I27" s="4">
        <f t="shared" si="0"/>
        <v>24.2</v>
      </c>
      <c r="J27" s="18"/>
      <c r="K27" s="20"/>
      <c r="L27" s="18"/>
      <c r="M27" s="2"/>
    </row>
    <row r="28" spans="1:17" ht="30" customHeight="1" x14ac:dyDescent="0.3">
      <c r="A28" s="27" t="s">
        <v>1589</v>
      </c>
      <c r="B28" s="47" t="s">
        <v>576</v>
      </c>
      <c r="C28" s="47"/>
      <c r="D28" s="47" t="s">
        <v>39</v>
      </c>
      <c r="E28" s="46">
        <v>1990</v>
      </c>
      <c r="F28" s="46">
        <f>3-1</f>
        <v>2</v>
      </c>
      <c r="G28" s="3"/>
      <c r="H28" s="4">
        <v>35</v>
      </c>
      <c r="I28" s="4">
        <f t="shared" si="0"/>
        <v>42.35</v>
      </c>
      <c r="J28" s="18"/>
      <c r="K28" s="20"/>
      <c r="L28" s="18"/>
      <c r="M28" s="2"/>
    </row>
    <row r="29" spans="1:17" ht="30" customHeight="1" x14ac:dyDescent="0.3">
      <c r="A29" s="27" t="s">
        <v>1459</v>
      </c>
      <c r="B29" s="47" t="s">
        <v>13</v>
      </c>
      <c r="C29" s="47"/>
      <c r="D29" s="47" t="s">
        <v>39</v>
      </c>
      <c r="E29" s="46">
        <v>1989</v>
      </c>
      <c r="F29" s="46">
        <v>1</v>
      </c>
      <c r="G29" s="3"/>
      <c r="H29" s="4">
        <v>15</v>
      </c>
      <c r="I29" s="4">
        <f t="shared" si="0"/>
        <v>18.149999999999999</v>
      </c>
      <c r="J29" s="18" t="s">
        <v>10</v>
      </c>
      <c r="K29" s="20"/>
      <c r="L29" s="18"/>
      <c r="M29" s="2"/>
    </row>
    <row r="30" spans="1:17" ht="30" customHeight="1" x14ac:dyDescent="0.3">
      <c r="A30" s="58" t="s">
        <v>1295</v>
      </c>
      <c r="B30" s="3" t="s">
        <v>13</v>
      </c>
      <c r="C30" s="3"/>
      <c r="D30" s="3" t="s">
        <v>39</v>
      </c>
      <c r="E30" s="3">
        <v>1987</v>
      </c>
      <c r="F30" s="3">
        <f>6-2</f>
        <v>4</v>
      </c>
      <c r="G30" s="3"/>
      <c r="H30" s="4">
        <v>15</v>
      </c>
      <c r="I30" s="4">
        <f t="shared" si="0"/>
        <v>18.149999999999999</v>
      </c>
      <c r="J30" s="18" t="s">
        <v>10</v>
      </c>
      <c r="K30" s="20"/>
      <c r="L30" s="18"/>
      <c r="M30" s="2"/>
    </row>
    <row r="31" spans="1:17" ht="30" customHeight="1" x14ac:dyDescent="0.3">
      <c r="A31" s="27" t="s">
        <v>1357</v>
      </c>
      <c r="B31" s="47" t="s">
        <v>12</v>
      </c>
      <c r="C31" s="47"/>
      <c r="D31" s="47" t="s">
        <v>39</v>
      </c>
      <c r="E31" s="46">
        <v>1989</v>
      </c>
      <c r="F31" s="46">
        <v>9</v>
      </c>
      <c r="G31" s="3"/>
      <c r="H31" s="4">
        <v>25</v>
      </c>
      <c r="I31" s="4">
        <f t="shared" si="0"/>
        <v>30.25</v>
      </c>
      <c r="J31" s="18" t="s">
        <v>10</v>
      </c>
      <c r="K31" s="20"/>
      <c r="L31" s="18"/>
      <c r="M31" s="2"/>
    </row>
    <row r="32" spans="1:17" ht="30" customHeight="1" x14ac:dyDescent="0.3">
      <c r="A32" s="27" t="s">
        <v>1357</v>
      </c>
      <c r="B32" s="47" t="s">
        <v>12</v>
      </c>
      <c r="C32" s="47"/>
      <c r="D32" s="47" t="s">
        <v>39</v>
      </c>
      <c r="E32" s="46">
        <v>2022</v>
      </c>
      <c r="F32" s="46">
        <v>6</v>
      </c>
      <c r="G32" s="3">
        <v>0.375</v>
      </c>
      <c r="H32" s="4">
        <v>12.5</v>
      </c>
      <c r="I32" s="4">
        <f t="shared" si="0"/>
        <v>15.125</v>
      </c>
      <c r="J32" s="18" t="s">
        <v>10</v>
      </c>
      <c r="K32" s="20"/>
      <c r="L32" s="18"/>
      <c r="M32" s="2"/>
    </row>
    <row r="33" spans="1:15" ht="30" customHeight="1" x14ac:dyDescent="0.3">
      <c r="A33" s="27" t="s">
        <v>1403</v>
      </c>
      <c r="B33" s="47" t="s">
        <v>9</v>
      </c>
      <c r="C33" s="47"/>
      <c r="D33" s="47" t="s">
        <v>39</v>
      </c>
      <c r="E33" s="46">
        <v>1970</v>
      </c>
      <c r="F33" s="46">
        <v>2</v>
      </c>
      <c r="G33" s="3"/>
      <c r="H33" s="4">
        <v>30</v>
      </c>
      <c r="I33" s="4">
        <f t="shared" si="0"/>
        <v>36.299999999999997</v>
      </c>
      <c r="J33" s="18" t="s">
        <v>10</v>
      </c>
      <c r="K33" s="20"/>
      <c r="L33" s="18"/>
      <c r="M33" s="2"/>
    </row>
    <row r="34" spans="1:15" ht="30" customHeight="1" x14ac:dyDescent="0.3">
      <c r="A34" s="27" t="s">
        <v>1659</v>
      </c>
      <c r="B34" s="47" t="s">
        <v>304</v>
      </c>
      <c r="C34" s="47"/>
      <c r="D34" s="47" t="s">
        <v>39</v>
      </c>
      <c r="E34" s="46">
        <v>1987</v>
      </c>
      <c r="F34" s="46">
        <v>1</v>
      </c>
      <c r="G34" s="3"/>
      <c r="H34" s="4">
        <v>15</v>
      </c>
      <c r="I34" s="4">
        <f t="shared" si="0"/>
        <v>18.149999999999999</v>
      </c>
      <c r="J34" s="18" t="s">
        <v>10</v>
      </c>
      <c r="K34" s="20"/>
      <c r="L34" s="18"/>
      <c r="M34" s="2"/>
    </row>
    <row r="35" spans="1:15" ht="30" customHeight="1" x14ac:dyDescent="0.3">
      <c r="A35" s="27" t="s">
        <v>1824</v>
      </c>
      <c r="B35" s="47" t="s">
        <v>682</v>
      </c>
      <c r="C35" s="47"/>
      <c r="D35" s="47" t="s">
        <v>39</v>
      </c>
      <c r="E35" s="46">
        <v>2019</v>
      </c>
      <c r="F35" s="46">
        <v>7</v>
      </c>
      <c r="G35" s="3">
        <v>0.375</v>
      </c>
      <c r="H35" s="4">
        <v>25</v>
      </c>
      <c r="I35" s="4">
        <f t="shared" si="0"/>
        <v>30.25</v>
      </c>
      <c r="J35" s="18" t="s">
        <v>10</v>
      </c>
      <c r="K35" s="20"/>
      <c r="L35" s="18"/>
      <c r="M35" s="2"/>
    </row>
    <row r="36" spans="1:15" ht="30" customHeight="1" x14ac:dyDescent="0.3">
      <c r="A36" s="27" t="s">
        <v>2004</v>
      </c>
      <c r="B36" s="47" t="s">
        <v>682</v>
      </c>
      <c r="C36" s="47"/>
      <c r="D36" s="47" t="s">
        <v>39</v>
      </c>
      <c r="E36" s="46">
        <v>2019</v>
      </c>
      <c r="F36" s="46">
        <v>5</v>
      </c>
      <c r="G36" s="3"/>
      <c r="H36" s="4">
        <v>65</v>
      </c>
      <c r="I36" s="4">
        <f t="shared" si="0"/>
        <v>78.649999999999991</v>
      </c>
      <c r="J36" s="18" t="s">
        <v>10</v>
      </c>
      <c r="K36" s="20"/>
      <c r="L36" s="18"/>
      <c r="M36" s="2"/>
    </row>
    <row r="37" spans="1:15" ht="30" customHeight="1" x14ac:dyDescent="0.3">
      <c r="A37" s="19" t="s">
        <v>1117</v>
      </c>
      <c r="B37" s="3" t="s">
        <v>18</v>
      </c>
      <c r="C37" s="3"/>
      <c r="D37" s="3" t="s">
        <v>39</v>
      </c>
      <c r="E37" s="3">
        <v>2020</v>
      </c>
      <c r="F37" s="3">
        <v>6</v>
      </c>
      <c r="G37" s="3"/>
      <c r="H37" s="4">
        <v>17.77</v>
      </c>
      <c r="I37" s="4">
        <f t="shared" si="0"/>
        <v>21.5017</v>
      </c>
      <c r="J37" s="18"/>
      <c r="K37" s="20" t="s">
        <v>30</v>
      </c>
      <c r="L37" s="18"/>
      <c r="M37" s="2"/>
    </row>
    <row r="38" spans="1:15" ht="30" customHeight="1" x14ac:dyDescent="0.3">
      <c r="A38" s="27" t="s">
        <v>1460</v>
      </c>
      <c r="B38" s="47" t="s">
        <v>18</v>
      </c>
      <c r="C38" s="47"/>
      <c r="D38" s="47" t="s">
        <v>39</v>
      </c>
      <c r="E38" s="46">
        <v>1979</v>
      </c>
      <c r="F38" s="46">
        <v>3</v>
      </c>
      <c r="G38" s="3"/>
      <c r="H38" s="4">
        <v>20</v>
      </c>
      <c r="I38" s="4">
        <f t="shared" si="0"/>
        <v>24.2</v>
      </c>
      <c r="J38" s="18" t="s">
        <v>10</v>
      </c>
      <c r="K38" s="20"/>
      <c r="L38" s="18"/>
      <c r="M38" s="2"/>
    </row>
    <row r="39" spans="1:15" ht="30" customHeight="1" x14ac:dyDescent="0.3">
      <c r="A39" s="27" t="s">
        <v>1883</v>
      </c>
      <c r="B39" s="47" t="s">
        <v>682</v>
      </c>
      <c r="C39" s="47"/>
      <c r="D39" s="47" t="s">
        <v>39</v>
      </c>
      <c r="E39" s="46">
        <v>1986</v>
      </c>
      <c r="F39" s="46">
        <v>1</v>
      </c>
      <c r="G39" s="3"/>
      <c r="H39" s="4">
        <v>45</v>
      </c>
      <c r="I39" s="4">
        <f t="shared" si="0"/>
        <v>54.449999999999996</v>
      </c>
      <c r="J39" s="18" t="s">
        <v>10</v>
      </c>
      <c r="K39" s="20"/>
      <c r="L39" s="18"/>
      <c r="M39" s="2"/>
    </row>
    <row r="40" spans="1:15" ht="30" customHeight="1" x14ac:dyDescent="0.3">
      <c r="A40" s="27" t="s">
        <v>943</v>
      </c>
      <c r="B40" s="47" t="s">
        <v>19</v>
      </c>
      <c r="C40" s="47"/>
      <c r="D40" s="47" t="s">
        <v>39</v>
      </c>
      <c r="E40" s="46" t="s">
        <v>922</v>
      </c>
      <c r="F40" s="46">
        <v>1</v>
      </c>
      <c r="G40" s="3"/>
      <c r="H40" s="4">
        <v>20</v>
      </c>
      <c r="I40" s="4">
        <f t="shared" ref="I40:I71" si="1">H40*$L$7</f>
        <v>24.2</v>
      </c>
      <c r="J40" s="18"/>
      <c r="K40" s="20"/>
      <c r="L40" s="18"/>
      <c r="M40" s="2"/>
    </row>
    <row r="41" spans="1:15" ht="30" customHeight="1" x14ac:dyDescent="0.3">
      <c r="A41" s="27" t="s">
        <v>942</v>
      </c>
      <c r="B41" s="47" t="s">
        <v>19</v>
      </c>
      <c r="C41" s="47"/>
      <c r="D41" s="47" t="s">
        <v>39</v>
      </c>
      <c r="E41" s="46" t="s">
        <v>922</v>
      </c>
      <c r="F41" s="46">
        <v>5</v>
      </c>
      <c r="G41" s="3"/>
      <c r="H41" s="4">
        <v>30</v>
      </c>
      <c r="I41" s="4">
        <f t="shared" si="1"/>
        <v>36.299999999999997</v>
      </c>
      <c r="J41" s="18"/>
      <c r="K41" s="20"/>
      <c r="L41" s="18"/>
      <c r="M41" s="2"/>
    </row>
    <row r="42" spans="1:15" ht="30" customHeight="1" x14ac:dyDescent="0.3">
      <c r="A42" s="27" t="s">
        <v>1686</v>
      </c>
      <c r="B42" s="47" t="s">
        <v>39</v>
      </c>
      <c r="C42" s="47"/>
      <c r="D42" s="47" t="s">
        <v>39</v>
      </c>
      <c r="E42" s="46">
        <v>1989</v>
      </c>
      <c r="F42" s="46">
        <v>1</v>
      </c>
      <c r="G42" s="3"/>
      <c r="H42" s="4">
        <v>4</v>
      </c>
      <c r="I42" s="4">
        <f t="shared" si="1"/>
        <v>4.84</v>
      </c>
      <c r="J42" s="18"/>
      <c r="K42" s="20"/>
      <c r="L42" s="18"/>
      <c r="M42" s="2"/>
    </row>
    <row r="43" spans="1:15" ht="30" customHeight="1" x14ac:dyDescent="0.3">
      <c r="A43" s="27" t="s">
        <v>1230</v>
      </c>
      <c r="B43" s="47" t="s">
        <v>417</v>
      </c>
      <c r="C43" s="47" t="s">
        <v>358</v>
      </c>
      <c r="D43" s="47" t="s">
        <v>39</v>
      </c>
      <c r="E43" s="46">
        <v>2024</v>
      </c>
      <c r="F43" s="46">
        <v>12</v>
      </c>
      <c r="G43" s="3"/>
      <c r="H43" s="4">
        <v>8.68</v>
      </c>
      <c r="I43" s="4">
        <f t="shared" si="1"/>
        <v>10.502799999999999</v>
      </c>
      <c r="J43" s="18" t="s">
        <v>10</v>
      </c>
      <c r="K43" s="20"/>
      <c r="L43" s="18"/>
      <c r="M43" s="2"/>
    </row>
    <row r="44" spans="1:15" ht="30" customHeight="1" x14ac:dyDescent="0.3">
      <c r="A44" s="58" t="s">
        <v>1275</v>
      </c>
      <c r="B44" s="3" t="s">
        <v>12</v>
      </c>
      <c r="C44" s="3"/>
      <c r="D44" s="47" t="s">
        <v>39</v>
      </c>
      <c r="E44" s="3">
        <v>2000</v>
      </c>
      <c r="F44" s="3">
        <v>1</v>
      </c>
      <c r="G44" s="3"/>
      <c r="H44" s="4">
        <v>20</v>
      </c>
      <c r="I44" s="4">
        <f t="shared" si="1"/>
        <v>24.2</v>
      </c>
      <c r="J44" s="18" t="s">
        <v>10</v>
      </c>
      <c r="K44" s="20"/>
      <c r="L44" s="18"/>
      <c r="M44" s="2"/>
    </row>
    <row r="45" spans="1:15" ht="30" customHeight="1" x14ac:dyDescent="0.3">
      <c r="A45" s="27" t="s">
        <v>1022</v>
      </c>
      <c r="B45" s="47" t="s">
        <v>15</v>
      </c>
      <c r="C45" s="47"/>
      <c r="D45" s="47" t="s">
        <v>39</v>
      </c>
      <c r="E45" s="46">
        <v>1979</v>
      </c>
      <c r="F45" s="46">
        <v>2</v>
      </c>
      <c r="G45" s="3"/>
      <c r="H45" s="4">
        <v>45</v>
      </c>
      <c r="I45" s="4">
        <f t="shared" si="1"/>
        <v>54.449999999999996</v>
      </c>
      <c r="J45" s="18"/>
      <c r="K45" s="20"/>
      <c r="L45" s="18"/>
      <c r="M45" s="2"/>
    </row>
    <row r="46" spans="1:15" ht="30" customHeight="1" x14ac:dyDescent="0.3">
      <c r="A46" s="27" t="s">
        <v>930</v>
      </c>
      <c r="B46" s="47" t="s">
        <v>15</v>
      </c>
      <c r="C46" s="47"/>
      <c r="D46" s="47" t="s">
        <v>39</v>
      </c>
      <c r="E46" s="46">
        <v>1986</v>
      </c>
      <c r="F46" s="46">
        <v>3</v>
      </c>
      <c r="G46" s="3"/>
      <c r="H46" s="4">
        <v>110</v>
      </c>
      <c r="I46" s="4">
        <f t="shared" si="1"/>
        <v>133.1</v>
      </c>
      <c r="J46" s="18" t="s">
        <v>10</v>
      </c>
      <c r="K46" s="20"/>
      <c r="L46" s="18"/>
      <c r="M46" s="2"/>
    </row>
    <row r="47" spans="1:15" ht="30" customHeight="1" x14ac:dyDescent="0.3">
      <c r="A47" s="27" t="s">
        <v>930</v>
      </c>
      <c r="B47" s="47" t="s">
        <v>15</v>
      </c>
      <c r="C47" s="47"/>
      <c r="D47" s="47" t="s">
        <v>39</v>
      </c>
      <c r="E47" s="46">
        <v>1990</v>
      </c>
      <c r="F47" s="46">
        <v>1</v>
      </c>
      <c r="G47" s="3"/>
      <c r="H47" s="4">
        <v>85</v>
      </c>
      <c r="I47" s="4">
        <f t="shared" si="1"/>
        <v>102.85</v>
      </c>
      <c r="J47" s="18" t="s">
        <v>10</v>
      </c>
      <c r="K47" s="20"/>
      <c r="L47" s="18"/>
      <c r="M47" s="2"/>
    </row>
    <row r="48" spans="1:15" ht="30" customHeight="1" x14ac:dyDescent="0.3">
      <c r="A48" s="27" t="s">
        <v>930</v>
      </c>
      <c r="B48" s="47" t="s">
        <v>15</v>
      </c>
      <c r="C48" s="47"/>
      <c r="D48" s="47" t="s">
        <v>39</v>
      </c>
      <c r="E48" s="46">
        <v>1999</v>
      </c>
      <c r="F48" s="46">
        <v>1</v>
      </c>
      <c r="G48" s="3"/>
      <c r="H48" s="4">
        <v>85</v>
      </c>
      <c r="I48" s="4">
        <f t="shared" si="1"/>
        <v>102.85</v>
      </c>
      <c r="J48" s="18"/>
      <c r="K48" s="20"/>
      <c r="L48" s="18"/>
      <c r="M48" s="2"/>
      <c r="O48" s="54"/>
    </row>
    <row r="49" spans="1:13" ht="30" customHeight="1" x14ac:dyDescent="0.3">
      <c r="A49" s="27" t="s">
        <v>930</v>
      </c>
      <c r="B49" s="47" t="s">
        <v>15</v>
      </c>
      <c r="C49" s="47"/>
      <c r="D49" s="47" t="s">
        <v>39</v>
      </c>
      <c r="E49" s="46">
        <v>2003</v>
      </c>
      <c r="F49" s="46">
        <v>2</v>
      </c>
      <c r="G49" s="3"/>
      <c r="H49" s="4">
        <v>59</v>
      </c>
      <c r="I49" s="4">
        <f t="shared" si="1"/>
        <v>71.39</v>
      </c>
      <c r="J49" s="18" t="s">
        <v>10</v>
      </c>
      <c r="K49" s="20"/>
      <c r="L49" s="18"/>
      <c r="M49" s="2"/>
    </row>
    <row r="50" spans="1:13" ht="30" customHeight="1" x14ac:dyDescent="0.3">
      <c r="A50" s="27" t="s">
        <v>1021</v>
      </c>
      <c r="B50" s="47" t="s">
        <v>15</v>
      </c>
      <c r="C50" s="47"/>
      <c r="D50" s="47" t="s">
        <v>39</v>
      </c>
      <c r="E50" s="46">
        <v>1981</v>
      </c>
      <c r="F50" s="46">
        <v>2</v>
      </c>
      <c r="G50" s="3"/>
      <c r="H50" s="4">
        <v>60</v>
      </c>
      <c r="I50" s="4">
        <f t="shared" si="1"/>
        <v>72.599999999999994</v>
      </c>
      <c r="J50" s="18"/>
      <c r="K50" s="20"/>
      <c r="L50" s="18"/>
      <c r="M50" s="2"/>
    </row>
    <row r="51" spans="1:13" ht="30" customHeight="1" x14ac:dyDescent="0.3">
      <c r="A51" s="27" t="s">
        <v>1021</v>
      </c>
      <c r="B51" s="47" t="s">
        <v>15</v>
      </c>
      <c r="C51" s="47"/>
      <c r="D51" s="47" t="s">
        <v>39</v>
      </c>
      <c r="E51" s="46">
        <v>1990</v>
      </c>
      <c r="F51" s="46">
        <v>1</v>
      </c>
      <c r="G51" s="3"/>
      <c r="H51" s="4">
        <v>80</v>
      </c>
      <c r="I51" s="4">
        <f t="shared" si="1"/>
        <v>96.8</v>
      </c>
      <c r="J51" s="18" t="s">
        <v>10</v>
      </c>
      <c r="K51" s="20"/>
      <c r="L51" s="18"/>
      <c r="M51" s="2"/>
    </row>
    <row r="52" spans="1:13" ht="30" customHeight="1" x14ac:dyDescent="0.3">
      <c r="A52" s="27" t="s">
        <v>1063</v>
      </c>
      <c r="B52" s="47" t="s">
        <v>15</v>
      </c>
      <c r="C52" s="47"/>
      <c r="D52" s="47" t="s">
        <v>39</v>
      </c>
      <c r="E52" s="46">
        <v>1981</v>
      </c>
      <c r="F52" s="46">
        <v>1</v>
      </c>
      <c r="G52" s="3"/>
      <c r="H52" s="4">
        <v>55</v>
      </c>
      <c r="I52" s="4">
        <f t="shared" si="1"/>
        <v>66.55</v>
      </c>
      <c r="J52" s="18"/>
      <c r="K52" s="20"/>
      <c r="L52" s="18"/>
      <c r="M52" s="2"/>
    </row>
    <row r="53" spans="1:13" ht="30" customHeight="1" x14ac:dyDescent="0.3">
      <c r="A53" s="27" t="s">
        <v>1461</v>
      </c>
      <c r="B53" s="47" t="s">
        <v>576</v>
      </c>
      <c r="C53" s="47"/>
      <c r="D53" s="47" t="s">
        <v>39</v>
      </c>
      <c r="E53" s="46">
        <v>1985</v>
      </c>
      <c r="F53" s="46">
        <v>1</v>
      </c>
      <c r="G53" s="3"/>
      <c r="H53" s="4">
        <v>20</v>
      </c>
      <c r="I53" s="4">
        <f t="shared" si="1"/>
        <v>24.2</v>
      </c>
      <c r="J53" s="18" t="s">
        <v>10</v>
      </c>
      <c r="K53" s="20"/>
      <c r="L53" s="18"/>
      <c r="M53" s="2"/>
    </row>
    <row r="54" spans="1:13" ht="30" customHeight="1" x14ac:dyDescent="0.3">
      <c r="A54" s="27" t="s">
        <v>1051</v>
      </c>
      <c r="B54" s="47" t="s">
        <v>576</v>
      </c>
      <c r="C54" s="47"/>
      <c r="D54" s="47" t="s">
        <v>39</v>
      </c>
      <c r="E54" s="46">
        <v>1983</v>
      </c>
      <c r="F54" s="46">
        <v>1</v>
      </c>
      <c r="G54" s="3"/>
      <c r="H54" s="4">
        <v>20</v>
      </c>
      <c r="I54" s="4">
        <f t="shared" si="1"/>
        <v>24.2</v>
      </c>
      <c r="J54" s="18"/>
      <c r="K54" s="20"/>
      <c r="L54" s="18"/>
      <c r="M54" s="2"/>
    </row>
    <row r="55" spans="1:13" ht="30" customHeight="1" x14ac:dyDescent="0.3">
      <c r="A55" s="27" t="s">
        <v>1437</v>
      </c>
      <c r="B55" s="47" t="s">
        <v>13</v>
      </c>
      <c r="C55" s="47"/>
      <c r="D55" s="47" t="s">
        <v>39</v>
      </c>
      <c r="E55" s="46">
        <v>2003</v>
      </c>
      <c r="F55" s="46">
        <v>3</v>
      </c>
      <c r="G55" s="3"/>
      <c r="H55" s="4">
        <v>15</v>
      </c>
      <c r="I55" s="4">
        <f t="shared" si="1"/>
        <v>18.149999999999999</v>
      </c>
      <c r="J55" s="18" t="s">
        <v>10</v>
      </c>
      <c r="K55" s="20"/>
      <c r="L55" s="18"/>
      <c r="M55" s="2"/>
    </row>
    <row r="56" spans="1:13" ht="30" customHeight="1" x14ac:dyDescent="0.3">
      <c r="A56" s="19" t="s">
        <v>386</v>
      </c>
      <c r="B56" s="3" t="s">
        <v>12</v>
      </c>
      <c r="C56" s="3"/>
      <c r="D56" s="47" t="s">
        <v>39</v>
      </c>
      <c r="E56" s="3">
        <v>1964</v>
      </c>
      <c r="F56" s="3">
        <v>2</v>
      </c>
      <c r="G56" s="3"/>
      <c r="H56" s="4">
        <v>35</v>
      </c>
      <c r="I56" s="4">
        <f t="shared" si="1"/>
        <v>42.35</v>
      </c>
      <c r="J56" s="18"/>
      <c r="K56" s="20" t="s">
        <v>523</v>
      </c>
      <c r="L56" s="18"/>
      <c r="M56" s="2"/>
    </row>
    <row r="57" spans="1:13" ht="30" customHeight="1" x14ac:dyDescent="0.3">
      <c r="A57" s="19" t="s">
        <v>470</v>
      </c>
      <c r="B57" s="3" t="s">
        <v>15</v>
      </c>
      <c r="C57" s="3"/>
      <c r="D57" s="47" t="s">
        <v>39</v>
      </c>
      <c r="E57" s="3">
        <v>1983</v>
      </c>
      <c r="F57" s="3">
        <v>1</v>
      </c>
      <c r="G57" s="3"/>
      <c r="H57" s="4">
        <v>34</v>
      </c>
      <c r="I57" s="4">
        <f t="shared" si="1"/>
        <v>41.14</v>
      </c>
      <c r="J57" s="18"/>
      <c r="K57" s="20"/>
      <c r="L57" s="18"/>
      <c r="M57" s="2"/>
    </row>
    <row r="58" spans="1:13" ht="30" customHeight="1" x14ac:dyDescent="0.3">
      <c r="A58" s="27" t="s">
        <v>1192</v>
      </c>
      <c r="B58" s="47" t="s">
        <v>15</v>
      </c>
      <c r="C58" s="47"/>
      <c r="D58" s="47" t="s">
        <v>39</v>
      </c>
      <c r="E58" s="46">
        <v>1964</v>
      </c>
      <c r="F58" s="46">
        <v>10</v>
      </c>
      <c r="G58" s="3"/>
      <c r="H58" s="4">
        <v>75</v>
      </c>
      <c r="I58" s="4">
        <f t="shared" si="1"/>
        <v>90.75</v>
      </c>
      <c r="J58" s="18"/>
      <c r="K58" s="20"/>
      <c r="L58" s="18"/>
      <c r="M58" s="2"/>
    </row>
    <row r="59" spans="1:13" ht="30" customHeight="1" x14ac:dyDescent="0.3">
      <c r="A59" s="27" t="s">
        <v>1191</v>
      </c>
      <c r="B59" s="47" t="s">
        <v>15</v>
      </c>
      <c r="C59" s="47"/>
      <c r="D59" s="47" t="s">
        <v>39</v>
      </c>
      <c r="E59" s="46">
        <v>1964</v>
      </c>
      <c r="F59" s="46">
        <v>3</v>
      </c>
      <c r="G59" s="3"/>
      <c r="H59" s="4">
        <v>85</v>
      </c>
      <c r="I59" s="4">
        <f t="shared" si="1"/>
        <v>102.85</v>
      </c>
      <c r="J59" s="18"/>
      <c r="K59" s="20"/>
      <c r="L59" s="18"/>
      <c r="M59" s="2"/>
    </row>
    <row r="60" spans="1:13" ht="30" customHeight="1" x14ac:dyDescent="0.3">
      <c r="A60" s="27" t="s">
        <v>1190</v>
      </c>
      <c r="B60" s="47" t="s">
        <v>15</v>
      </c>
      <c r="C60" s="47"/>
      <c r="D60" s="47" t="s">
        <v>39</v>
      </c>
      <c r="E60" s="46">
        <v>1964</v>
      </c>
      <c r="F60" s="46">
        <v>1</v>
      </c>
      <c r="G60" s="3"/>
      <c r="H60" s="4">
        <v>95</v>
      </c>
      <c r="I60" s="4">
        <f t="shared" si="1"/>
        <v>114.95</v>
      </c>
      <c r="J60" s="18"/>
      <c r="K60" s="20"/>
      <c r="L60" s="18"/>
      <c r="M60" s="2"/>
    </row>
    <row r="61" spans="1:13" ht="30" customHeight="1" x14ac:dyDescent="0.3">
      <c r="A61" s="27" t="s">
        <v>1906</v>
      </c>
      <c r="B61" s="47" t="s">
        <v>32</v>
      </c>
      <c r="C61" s="47"/>
      <c r="D61" s="47" t="s">
        <v>39</v>
      </c>
      <c r="E61" s="46">
        <v>2020</v>
      </c>
      <c r="F61" s="46">
        <v>12</v>
      </c>
      <c r="G61" s="3"/>
      <c r="H61" s="4">
        <v>8.68</v>
      </c>
      <c r="I61" s="4">
        <f t="shared" si="1"/>
        <v>10.502799999999999</v>
      </c>
      <c r="J61" s="18" t="s">
        <v>10</v>
      </c>
      <c r="K61" s="20"/>
      <c r="L61" s="18"/>
      <c r="M61" s="2"/>
    </row>
    <row r="62" spans="1:13" ht="30" customHeight="1" x14ac:dyDescent="0.3">
      <c r="A62" s="19" t="s">
        <v>51</v>
      </c>
      <c r="B62" s="3" t="s">
        <v>32</v>
      </c>
      <c r="C62" s="3"/>
      <c r="D62" s="47" t="s">
        <v>39</v>
      </c>
      <c r="E62" s="3">
        <v>2012</v>
      </c>
      <c r="F62" s="3">
        <v>6</v>
      </c>
      <c r="G62" s="3"/>
      <c r="H62" s="4">
        <v>11.16</v>
      </c>
      <c r="I62" s="4">
        <f t="shared" si="1"/>
        <v>13.5036</v>
      </c>
      <c r="J62" s="18"/>
      <c r="K62" s="20"/>
      <c r="L62" s="18"/>
      <c r="M62" s="2"/>
    </row>
    <row r="63" spans="1:13" ht="30" customHeight="1" x14ac:dyDescent="0.3">
      <c r="A63" s="19" t="s">
        <v>51</v>
      </c>
      <c r="B63" s="3" t="s">
        <v>32</v>
      </c>
      <c r="C63" s="3"/>
      <c r="D63" s="47" t="s">
        <v>39</v>
      </c>
      <c r="E63" s="3">
        <v>2015</v>
      </c>
      <c r="F63" s="3">
        <v>6</v>
      </c>
      <c r="G63" s="3"/>
      <c r="H63" s="4">
        <v>12.36</v>
      </c>
      <c r="I63" s="4">
        <f t="shared" si="1"/>
        <v>14.955599999999999</v>
      </c>
      <c r="J63" s="18"/>
      <c r="K63" s="20"/>
      <c r="L63" s="18"/>
      <c r="M63" s="2"/>
    </row>
    <row r="64" spans="1:13" ht="30" customHeight="1" x14ac:dyDescent="0.3">
      <c r="A64" s="19" t="s">
        <v>51</v>
      </c>
      <c r="B64" s="3" t="s">
        <v>32</v>
      </c>
      <c r="C64" s="3"/>
      <c r="D64" s="47" t="s">
        <v>39</v>
      </c>
      <c r="E64" s="3">
        <v>2019</v>
      </c>
      <c r="F64" s="3">
        <v>2</v>
      </c>
      <c r="G64" s="3"/>
      <c r="H64" s="4">
        <v>11.98</v>
      </c>
      <c r="I64" s="4">
        <f t="shared" si="1"/>
        <v>14.495800000000001</v>
      </c>
      <c r="J64" s="18"/>
      <c r="K64" s="20"/>
      <c r="L64" s="18"/>
      <c r="M64" s="2"/>
    </row>
    <row r="65" spans="1:13" ht="30" customHeight="1" x14ac:dyDescent="0.3">
      <c r="A65" s="19" t="s">
        <v>51</v>
      </c>
      <c r="B65" s="3" t="s">
        <v>32</v>
      </c>
      <c r="C65" s="3"/>
      <c r="D65" s="47" t="s">
        <v>39</v>
      </c>
      <c r="E65" s="3">
        <v>2020</v>
      </c>
      <c r="F65" s="3">
        <v>3</v>
      </c>
      <c r="G65" s="3"/>
      <c r="H65" s="4">
        <v>12.81</v>
      </c>
      <c r="I65" s="4">
        <f t="shared" si="1"/>
        <v>15.5001</v>
      </c>
      <c r="J65" s="18" t="s">
        <v>10</v>
      </c>
      <c r="K65" s="20"/>
      <c r="L65" s="18"/>
      <c r="M65" s="2"/>
    </row>
    <row r="66" spans="1:13" ht="30" customHeight="1" x14ac:dyDescent="0.3">
      <c r="A66" s="27" t="s">
        <v>1822</v>
      </c>
      <c r="B66" s="47" t="s">
        <v>12</v>
      </c>
      <c r="C66" s="47"/>
      <c r="D66" s="47" t="s">
        <v>39</v>
      </c>
      <c r="E66" s="46">
        <v>2023</v>
      </c>
      <c r="F66" s="46">
        <v>12</v>
      </c>
      <c r="G66" s="3"/>
      <c r="H66" s="4">
        <v>52</v>
      </c>
      <c r="I66" s="4">
        <f t="shared" si="1"/>
        <v>62.92</v>
      </c>
      <c r="J66" s="18" t="s">
        <v>10</v>
      </c>
      <c r="K66" s="20" t="s">
        <v>30</v>
      </c>
      <c r="L66" s="18"/>
      <c r="M66" s="2"/>
    </row>
    <row r="67" spans="1:13" ht="30" customHeight="1" x14ac:dyDescent="0.3">
      <c r="A67" s="27" t="s">
        <v>1823</v>
      </c>
      <c r="B67" s="47" t="s">
        <v>12</v>
      </c>
      <c r="C67" s="47"/>
      <c r="D67" s="47" t="s">
        <v>39</v>
      </c>
      <c r="E67" s="46">
        <v>2018</v>
      </c>
      <c r="F67" s="46">
        <v>2</v>
      </c>
      <c r="G67" s="3">
        <v>0.375</v>
      </c>
      <c r="H67" s="4">
        <v>25</v>
      </c>
      <c r="I67" s="4">
        <f t="shared" si="1"/>
        <v>30.25</v>
      </c>
      <c r="J67" s="18" t="s">
        <v>10</v>
      </c>
      <c r="K67" s="20"/>
      <c r="L67" s="18"/>
      <c r="M67" s="2"/>
    </row>
    <row r="68" spans="1:13" ht="30" customHeight="1" x14ac:dyDescent="0.3">
      <c r="A68" s="27" t="s">
        <v>799</v>
      </c>
      <c r="B68" s="47" t="s">
        <v>32</v>
      </c>
      <c r="C68" s="47"/>
      <c r="D68" s="47" t="s">
        <v>39</v>
      </c>
      <c r="E68" s="46">
        <v>2003</v>
      </c>
      <c r="F68" s="46">
        <v>1</v>
      </c>
      <c r="G68" s="3"/>
      <c r="H68" s="4">
        <v>10</v>
      </c>
      <c r="I68" s="4">
        <f t="shared" si="1"/>
        <v>12.1</v>
      </c>
      <c r="J68" s="18"/>
      <c r="K68" s="20"/>
      <c r="L68" s="18"/>
      <c r="M68" s="2"/>
    </row>
    <row r="69" spans="1:13" ht="30" customHeight="1" x14ac:dyDescent="0.3">
      <c r="A69" s="27" t="s">
        <v>1708</v>
      </c>
      <c r="B69" s="47" t="s">
        <v>433</v>
      </c>
      <c r="C69" s="47"/>
      <c r="D69" s="47" t="s">
        <v>39</v>
      </c>
      <c r="E69" s="46">
        <v>2002</v>
      </c>
      <c r="F69" s="46">
        <v>1</v>
      </c>
      <c r="G69" s="3">
        <v>1.5</v>
      </c>
      <c r="H69" s="4">
        <v>20</v>
      </c>
      <c r="I69" s="4">
        <f t="shared" si="1"/>
        <v>24.2</v>
      </c>
      <c r="J69" s="18" t="s">
        <v>10</v>
      </c>
      <c r="K69" s="20"/>
      <c r="L69" s="18"/>
      <c r="M69" s="2"/>
    </row>
    <row r="70" spans="1:13" ht="30" customHeight="1" x14ac:dyDescent="0.3">
      <c r="A70" s="27" t="s">
        <v>1666</v>
      </c>
      <c r="B70" s="47" t="s">
        <v>11</v>
      </c>
      <c r="C70" s="47"/>
      <c r="D70" s="47" t="s">
        <v>39</v>
      </c>
      <c r="E70" s="46">
        <v>2012</v>
      </c>
      <c r="F70" s="46">
        <v>1</v>
      </c>
      <c r="G70" s="3"/>
      <c r="H70" s="4">
        <v>15</v>
      </c>
      <c r="I70" s="4">
        <f t="shared" si="1"/>
        <v>18.149999999999999</v>
      </c>
      <c r="J70" s="18" t="s">
        <v>10</v>
      </c>
      <c r="K70" s="20"/>
      <c r="L70" s="18"/>
      <c r="M70" s="2"/>
    </row>
    <row r="71" spans="1:13" ht="30" customHeight="1" x14ac:dyDescent="0.3">
      <c r="A71" s="27" t="s">
        <v>931</v>
      </c>
      <c r="B71" s="47" t="s">
        <v>17</v>
      </c>
      <c r="C71" s="47"/>
      <c r="D71" s="47" t="s">
        <v>39</v>
      </c>
      <c r="E71" s="46">
        <v>1996</v>
      </c>
      <c r="F71" s="46">
        <v>3</v>
      </c>
      <c r="G71" s="3"/>
      <c r="H71" s="4">
        <v>15</v>
      </c>
      <c r="I71" s="4">
        <f t="shared" si="1"/>
        <v>18.149999999999999</v>
      </c>
      <c r="J71" s="18"/>
      <c r="K71" s="20"/>
      <c r="L71" s="18"/>
      <c r="M71" s="2"/>
    </row>
    <row r="72" spans="1:13" ht="30" customHeight="1" x14ac:dyDescent="0.3">
      <c r="A72" s="27" t="s">
        <v>1091</v>
      </c>
      <c r="B72" s="47" t="s">
        <v>304</v>
      </c>
      <c r="C72" s="3"/>
      <c r="D72" s="47" t="s">
        <v>39</v>
      </c>
      <c r="E72" s="3">
        <v>1967</v>
      </c>
      <c r="F72" s="3">
        <v>1</v>
      </c>
      <c r="G72" s="3"/>
      <c r="H72" s="4">
        <v>65</v>
      </c>
      <c r="I72" s="4">
        <f t="shared" ref="I72:I81" si="2">H72*$L$7</f>
        <v>78.649999999999991</v>
      </c>
      <c r="J72" s="18"/>
      <c r="K72" s="20"/>
      <c r="L72" s="18"/>
      <c r="M72" s="2"/>
    </row>
    <row r="73" spans="1:13" ht="30" customHeight="1" x14ac:dyDescent="0.3">
      <c r="A73" s="19" t="s">
        <v>1270</v>
      </c>
      <c r="B73" s="47" t="s">
        <v>304</v>
      </c>
      <c r="C73" s="3"/>
      <c r="D73" s="47" t="s">
        <v>39</v>
      </c>
      <c r="E73" s="46">
        <v>1998</v>
      </c>
      <c r="F73" s="46">
        <v>1</v>
      </c>
      <c r="G73" s="3"/>
      <c r="H73" s="4">
        <v>95</v>
      </c>
      <c r="I73" s="4">
        <f t="shared" si="2"/>
        <v>114.95</v>
      </c>
      <c r="J73" s="18" t="s">
        <v>10</v>
      </c>
      <c r="K73" s="20"/>
      <c r="L73" s="18"/>
      <c r="M73" s="2"/>
    </row>
    <row r="74" spans="1:13" ht="30" customHeight="1" x14ac:dyDescent="0.3">
      <c r="A74" s="19" t="s">
        <v>1270</v>
      </c>
      <c r="B74" s="47" t="s">
        <v>304</v>
      </c>
      <c r="C74" s="3"/>
      <c r="D74" s="47" t="s">
        <v>39</v>
      </c>
      <c r="E74" s="3">
        <v>2000</v>
      </c>
      <c r="F74" s="3">
        <v>1</v>
      </c>
      <c r="G74" s="3"/>
      <c r="H74" s="4">
        <v>120</v>
      </c>
      <c r="I74" s="4">
        <f t="shared" si="2"/>
        <v>145.19999999999999</v>
      </c>
      <c r="J74" s="18"/>
      <c r="K74" s="20"/>
      <c r="L74" s="18"/>
      <c r="M74" s="2"/>
    </row>
    <row r="75" spans="1:13" ht="30" customHeight="1" x14ac:dyDescent="0.3">
      <c r="A75" s="27" t="s">
        <v>927</v>
      </c>
      <c r="B75" s="47" t="s">
        <v>682</v>
      </c>
      <c r="C75" s="47"/>
      <c r="D75" s="47" t="s">
        <v>39</v>
      </c>
      <c r="E75" s="46">
        <v>1989</v>
      </c>
      <c r="F75" s="46">
        <v>6</v>
      </c>
      <c r="G75" s="3"/>
      <c r="H75" s="4">
        <v>125</v>
      </c>
      <c r="I75" s="4">
        <f t="shared" si="2"/>
        <v>151.25</v>
      </c>
      <c r="J75" s="18"/>
      <c r="K75" s="20"/>
      <c r="L75" s="18"/>
      <c r="M75" s="2"/>
    </row>
    <row r="76" spans="1:13" ht="30" customHeight="1" x14ac:dyDescent="0.3">
      <c r="A76" s="27" t="s">
        <v>927</v>
      </c>
      <c r="B76" s="47" t="s">
        <v>576</v>
      </c>
      <c r="C76" s="47"/>
      <c r="D76" s="47" t="s">
        <v>39</v>
      </c>
      <c r="E76" s="46">
        <v>1996</v>
      </c>
      <c r="F76" s="46">
        <v>1</v>
      </c>
      <c r="G76" s="3"/>
      <c r="H76" s="4">
        <v>85</v>
      </c>
      <c r="I76" s="4">
        <f t="shared" si="2"/>
        <v>102.85</v>
      </c>
      <c r="J76" s="18" t="s">
        <v>10</v>
      </c>
      <c r="K76" s="20"/>
      <c r="L76" s="18"/>
      <c r="M76" s="2"/>
    </row>
    <row r="77" spans="1:13" ht="30" customHeight="1" x14ac:dyDescent="0.3">
      <c r="A77" s="27" t="s">
        <v>932</v>
      </c>
      <c r="B77" s="47" t="s">
        <v>25</v>
      </c>
      <c r="C77" s="47"/>
      <c r="D77" s="47" t="s">
        <v>39</v>
      </c>
      <c r="E77" s="46">
        <v>1997</v>
      </c>
      <c r="F77" s="46">
        <f>2-1</f>
        <v>1</v>
      </c>
      <c r="G77" s="3"/>
      <c r="H77" s="4">
        <v>25</v>
      </c>
      <c r="I77" s="4">
        <f t="shared" si="2"/>
        <v>30.25</v>
      </c>
      <c r="J77" s="18"/>
      <c r="K77" s="20"/>
      <c r="L77" s="18"/>
      <c r="M77" s="2"/>
    </row>
    <row r="78" spans="1:13" ht="30" customHeight="1" x14ac:dyDescent="0.3">
      <c r="A78" s="27" t="s">
        <v>1962</v>
      </c>
      <c r="B78" s="47" t="s">
        <v>12</v>
      </c>
      <c r="C78" s="47"/>
      <c r="D78" s="47" t="s">
        <v>39</v>
      </c>
      <c r="E78" s="46">
        <v>2023</v>
      </c>
      <c r="F78" s="46">
        <v>6</v>
      </c>
      <c r="G78" s="3">
        <v>0.375</v>
      </c>
      <c r="H78" s="4">
        <v>15</v>
      </c>
      <c r="I78" s="4">
        <f t="shared" si="2"/>
        <v>18.149999999999999</v>
      </c>
      <c r="J78" s="18" t="s">
        <v>10</v>
      </c>
      <c r="K78" s="20"/>
      <c r="L78" s="18"/>
      <c r="M78" s="2"/>
    </row>
    <row r="79" spans="1:13" ht="30" customHeight="1" x14ac:dyDescent="0.3">
      <c r="A79" s="27" t="s">
        <v>800</v>
      </c>
      <c r="B79" s="47" t="s">
        <v>25</v>
      </c>
      <c r="C79" s="47"/>
      <c r="D79" s="47" t="s">
        <v>39</v>
      </c>
      <c r="E79" s="46">
        <v>1998</v>
      </c>
      <c r="F79" s="46">
        <v>1</v>
      </c>
      <c r="G79" s="3"/>
      <c r="H79" s="4">
        <v>10</v>
      </c>
      <c r="I79" s="4">
        <f t="shared" si="2"/>
        <v>12.1</v>
      </c>
      <c r="J79" s="18"/>
      <c r="K79" s="20"/>
      <c r="L79" s="18"/>
      <c r="M79" s="2"/>
    </row>
    <row r="80" spans="1:13" ht="30" customHeight="1" x14ac:dyDescent="0.3">
      <c r="A80" s="27" t="s">
        <v>1525</v>
      </c>
      <c r="B80" s="47" t="s">
        <v>681</v>
      </c>
      <c r="C80" s="47"/>
      <c r="D80" s="47" t="s">
        <v>39</v>
      </c>
      <c r="E80" s="46">
        <v>2016</v>
      </c>
      <c r="F80" s="46">
        <v>12</v>
      </c>
      <c r="G80" s="3"/>
      <c r="H80" s="4">
        <v>23.97</v>
      </c>
      <c r="I80" s="4">
        <f t="shared" si="2"/>
        <v>29.003699999999998</v>
      </c>
      <c r="J80" s="18" t="s">
        <v>10</v>
      </c>
      <c r="K80" s="20" t="s">
        <v>30</v>
      </c>
      <c r="L80" s="18"/>
      <c r="M80" s="2"/>
    </row>
    <row r="81" spans="1:13" ht="30" customHeight="1" x14ac:dyDescent="0.3">
      <c r="A81" s="27" t="s">
        <v>933</v>
      </c>
      <c r="B81" s="47" t="s">
        <v>681</v>
      </c>
      <c r="C81" s="47"/>
      <c r="D81" s="47" t="s">
        <v>39</v>
      </c>
      <c r="E81" s="46">
        <v>1981</v>
      </c>
      <c r="F81" s="46">
        <v>8</v>
      </c>
      <c r="G81" s="3"/>
      <c r="H81" s="4">
        <v>35</v>
      </c>
      <c r="I81" s="4">
        <f t="shared" si="2"/>
        <v>42.35</v>
      </c>
      <c r="J81" s="18"/>
      <c r="K81" s="20"/>
      <c r="L81" s="18"/>
      <c r="M81" s="2"/>
    </row>
    <row r="82" spans="1:13" ht="30" customHeight="1" x14ac:dyDescent="0.3">
      <c r="A82" s="19" t="s">
        <v>1744</v>
      </c>
      <c r="B82" s="3" t="s">
        <v>13</v>
      </c>
      <c r="C82" s="3"/>
      <c r="D82" s="47" t="s">
        <v>39</v>
      </c>
      <c r="E82" s="3">
        <v>2019</v>
      </c>
      <c r="F82" s="3">
        <v>1</v>
      </c>
      <c r="G82" s="3"/>
      <c r="H82" s="4">
        <v>25</v>
      </c>
      <c r="I82" s="4">
        <f>H82*Rhone!$L$7</f>
        <v>30.25</v>
      </c>
      <c r="J82" s="18" t="s">
        <v>10</v>
      </c>
      <c r="K82" s="20"/>
      <c r="L82" s="18"/>
      <c r="M82" s="2"/>
    </row>
    <row r="83" spans="1:13" ht="30" customHeight="1" x14ac:dyDescent="0.3">
      <c r="A83" s="27" t="s">
        <v>1071</v>
      </c>
      <c r="B83" s="47" t="s">
        <v>13</v>
      </c>
      <c r="C83" s="47" t="s">
        <v>358</v>
      </c>
      <c r="D83" s="47" t="s">
        <v>39</v>
      </c>
      <c r="E83" s="46">
        <v>2011</v>
      </c>
      <c r="F83" s="46">
        <v>36</v>
      </c>
      <c r="G83" s="3"/>
      <c r="H83" s="4">
        <v>24</v>
      </c>
      <c r="I83" s="4">
        <f t="shared" ref="I83:I115" si="3">H83*$L$7</f>
        <v>29.04</v>
      </c>
      <c r="J83" s="18"/>
      <c r="K83" s="20" t="s">
        <v>24</v>
      </c>
      <c r="L83" s="18"/>
      <c r="M83" s="2"/>
    </row>
    <row r="84" spans="1:13" ht="30" customHeight="1" x14ac:dyDescent="0.3">
      <c r="A84" s="19" t="s">
        <v>513</v>
      </c>
      <c r="B84" s="3" t="s">
        <v>13</v>
      </c>
      <c r="C84" s="3"/>
      <c r="D84" s="47" t="s">
        <v>39</v>
      </c>
      <c r="E84" s="3">
        <v>2004</v>
      </c>
      <c r="F84" s="3">
        <f>7-1</f>
        <v>6</v>
      </c>
      <c r="G84" s="3"/>
      <c r="H84" s="4">
        <v>75</v>
      </c>
      <c r="I84" s="4">
        <f t="shared" si="3"/>
        <v>90.75</v>
      </c>
      <c r="J84" s="18"/>
      <c r="K84" s="20"/>
      <c r="L84" s="18"/>
      <c r="M84" s="2"/>
    </row>
    <row r="85" spans="1:13" ht="30" customHeight="1" x14ac:dyDescent="0.3">
      <c r="A85" s="27" t="s">
        <v>1401</v>
      </c>
      <c r="B85" s="47" t="s">
        <v>576</v>
      </c>
      <c r="C85" s="47"/>
      <c r="D85" s="47" t="s">
        <v>39</v>
      </c>
      <c r="E85" s="46">
        <v>2011</v>
      </c>
      <c r="F85" s="46">
        <v>2</v>
      </c>
      <c r="G85" s="3">
        <v>3</v>
      </c>
      <c r="H85" s="4">
        <v>65</v>
      </c>
      <c r="I85" s="4">
        <f t="shared" si="3"/>
        <v>78.649999999999991</v>
      </c>
      <c r="J85" s="18"/>
      <c r="K85" s="20"/>
      <c r="L85" s="18"/>
      <c r="M85" s="2"/>
    </row>
    <row r="86" spans="1:13" ht="30" customHeight="1" x14ac:dyDescent="0.3">
      <c r="A86" s="27" t="s">
        <v>928</v>
      </c>
      <c r="B86" s="47" t="s">
        <v>576</v>
      </c>
      <c r="C86" s="47"/>
      <c r="D86" s="47" t="s">
        <v>39</v>
      </c>
      <c r="E86" s="46">
        <v>1985</v>
      </c>
      <c r="F86" s="46">
        <v>7</v>
      </c>
      <c r="G86" s="3"/>
      <c r="H86" s="4">
        <v>25</v>
      </c>
      <c r="I86" s="4">
        <f t="shared" si="3"/>
        <v>30.25</v>
      </c>
      <c r="J86" s="18"/>
      <c r="K86" s="20"/>
      <c r="L86" s="18"/>
      <c r="M86" s="2"/>
    </row>
    <row r="87" spans="1:13" ht="30" customHeight="1" x14ac:dyDescent="0.3">
      <c r="A87" s="27" t="s">
        <v>1682</v>
      </c>
      <c r="B87" s="47" t="s">
        <v>19</v>
      </c>
      <c r="C87" s="47"/>
      <c r="D87" s="47" t="s">
        <v>39</v>
      </c>
      <c r="E87" s="46">
        <v>1949</v>
      </c>
      <c r="F87" s="46">
        <v>2</v>
      </c>
      <c r="G87" s="3"/>
      <c r="H87" s="4">
        <v>185</v>
      </c>
      <c r="I87" s="4">
        <f t="shared" si="3"/>
        <v>223.85</v>
      </c>
      <c r="J87" s="18" t="s">
        <v>10</v>
      </c>
      <c r="K87" s="20"/>
      <c r="L87" s="18"/>
      <c r="M87" s="2"/>
    </row>
    <row r="88" spans="1:13" ht="30" customHeight="1" x14ac:dyDescent="0.3">
      <c r="A88" s="27" t="s">
        <v>748</v>
      </c>
      <c r="B88" s="47" t="s">
        <v>11</v>
      </c>
      <c r="C88" s="47"/>
      <c r="D88" s="47" t="s">
        <v>39</v>
      </c>
      <c r="E88" s="46">
        <v>2007</v>
      </c>
      <c r="F88" s="46">
        <v>12</v>
      </c>
      <c r="G88" s="3"/>
      <c r="H88" s="4">
        <v>30</v>
      </c>
      <c r="I88" s="4">
        <f t="shared" si="3"/>
        <v>36.299999999999997</v>
      </c>
      <c r="J88" s="18"/>
      <c r="K88" s="20" t="s">
        <v>24</v>
      </c>
      <c r="L88" s="18"/>
      <c r="M88" s="2"/>
    </row>
    <row r="89" spans="1:13" ht="30" customHeight="1" x14ac:dyDescent="0.3">
      <c r="A89" s="19" t="s">
        <v>42</v>
      </c>
      <c r="B89" s="3" t="s">
        <v>304</v>
      </c>
      <c r="C89" s="3"/>
      <c r="D89" s="47" t="s">
        <v>39</v>
      </c>
      <c r="E89" s="3">
        <v>1994</v>
      </c>
      <c r="F89" s="3">
        <v>1</v>
      </c>
      <c r="G89" s="3"/>
      <c r="H89" s="4">
        <v>18</v>
      </c>
      <c r="I89" s="4">
        <f t="shared" si="3"/>
        <v>21.78</v>
      </c>
      <c r="J89" s="3"/>
      <c r="K89" s="20"/>
      <c r="L89" s="18"/>
      <c r="M89" s="2"/>
    </row>
    <row r="90" spans="1:13" ht="30" customHeight="1" x14ac:dyDescent="0.3">
      <c r="A90" s="19" t="s">
        <v>41</v>
      </c>
      <c r="B90" s="3" t="s">
        <v>18</v>
      </c>
      <c r="C90" s="3"/>
      <c r="D90" s="47" t="s">
        <v>39</v>
      </c>
      <c r="E90" s="3">
        <v>1994</v>
      </c>
      <c r="F90" s="3">
        <f>6-2-1-1</f>
        <v>2</v>
      </c>
      <c r="G90" s="3"/>
      <c r="H90" s="4">
        <v>18</v>
      </c>
      <c r="I90" s="4">
        <f t="shared" si="3"/>
        <v>21.78</v>
      </c>
      <c r="J90" s="18"/>
      <c r="K90" s="20"/>
      <c r="L90" s="18"/>
      <c r="M90" s="2"/>
    </row>
    <row r="91" spans="1:13" ht="30" customHeight="1" x14ac:dyDescent="0.3">
      <c r="A91" s="19" t="s">
        <v>432</v>
      </c>
      <c r="B91" s="3" t="s">
        <v>433</v>
      </c>
      <c r="C91" s="3"/>
      <c r="D91" s="47" t="s">
        <v>39</v>
      </c>
      <c r="E91" s="3">
        <v>2014</v>
      </c>
      <c r="F91" s="3">
        <v>1</v>
      </c>
      <c r="G91" s="3"/>
      <c r="H91" s="4">
        <v>10</v>
      </c>
      <c r="I91" s="4">
        <f t="shared" si="3"/>
        <v>12.1</v>
      </c>
      <c r="J91" s="18"/>
      <c r="K91" s="20"/>
      <c r="L91" s="18"/>
      <c r="M91" s="2"/>
    </row>
    <row r="92" spans="1:13" ht="30" customHeight="1" x14ac:dyDescent="0.3">
      <c r="A92" s="27" t="s">
        <v>1341</v>
      </c>
      <c r="B92" s="47" t="s">
        <v>433</v>
      </c>
      <c r="C92" s="47"/>
      <c r="D92" s="47" t="s">
        <v>39</v>
      </c>
      <c r="E92" s="46">
        <v>1996</v>
      </c>
      <c r="F92" s="46">
        <v>1</v>
      </c>
      <c r="G92" s="3"/>
      <c r="H92" s="4">
        <v>15</v>
      </c>
      <c r="I92" s="4">
        <f t="shared" si="3"/>
        <v>18.149999999999999</v>
      </c>
      <c r="J92" s="18"/>
      <c r="K92" s="20"/>
      <c r="L92" s="18"/>
      <c r="M92" s="2"/>
    </row>
    <row r="93" spans="1:13" ht="30" customHeight="1" x14ac:dyDescent="0.3">
      <c r="A93" s="27" t="s">
        <v>1697</v>
      </c>
      <c r="B93" s="47" t="s">
        <v>28</v>
      </c>
      <c r="C93" s="47"/>
      <c r="D93" s="47" t="s">
        <v>39</v>
      </c>
      <c r="E93" s="46">
        <v>1980</v>
      </c>
      <c r="F93" s="46">
        <v>10</v>
      </c>
      <c r="G93" s="3"/>
      <c r="H93" s="4">
        <v>25</v>
      </c>
      <c r="I93" s="4">
        <f t="shared" si="3"/>
        <v>30.25</v>
      </c>
      <c r="J93" s="18" t="s">
        <v>10</v>
      </c>
      <c r="K93" s="20"/>
      <c r="L93" s="18"/>
      <c r="M93" s="2"/>
    </row>
    <row r="94" spans="1:13" ht="30" customHeight="1" x14ac:dyDescent="0.3">
      <c r="A94" s="27" t="s">
        <v>798</v>
      </c>
      <c r="B94" s="47" t="s">
        <v>443</v>
      </c>
      <c r="C94" s="47"/>
      <c r="D94" s="47" t="s">
        <v>39</v>
      </c>
      <c r="E94" s="46">
        <v>1994</v>
      </c>
      <c r="F94" s="46">
        <v>1</v>
      </c>
      <c r="G94" s="3"/>
      <c r="H94" s="4">
        <v>10</v>
      </c>
      <c r="I94" s="4">
        <f t="shared" si="3"/>
        <v>12.1</v>
      </c>
      <c r="J94" s="18"/>
      <c r="K94" s="20"/>
      <c r="L94" s="18"/>
      <c r="M94" s="2"/>
    </row>
    <row r="95" spans="1:13" ht="30" customHeight="1" x14ac:dyDescent="0.3">
      <c r="A95" s="27" t="s">
        <v>1336</v>
      </c>
      <c r="B95" s="47" t="s">
        <v>682</v>
      </c>
      <c r="C95" s="47"/>
      <c r="D95" s="47" t="s">
        <v>39</v>
      </c>
      <c r="E95" s="46">
        <v>1977</v>
      </c>
      <c r="F95" s="46">
        <v>2</v>
      </c>
      <c r="G95" s="3"/>
      <c r="H95" s="4">
        <v>295</v>
      </c>
      <c r="I95" s="4">
        <f t="shared" si="3"/>
        <v>356.95</v>
      </c>
      <c r="J95" s="18" t="s">
        <v>10</v>
      </c>
      <c r="K95" s="20"/>
      <c r="L95" s="18"/>
      <c r="M95" s="2"/>
    </row>
    <row r="96" spans="1:13" ht="30" customHeight="1" x14ac:dyDescent="0.3">
      <c r="A96" s="27" t="s">
        <v>1878</v>
      </c>
      <c r="B96" s="47" t="s">
        <v>682</v>
      </c>
      <c r="C96" s="47"/>
      <c r="D96" s="47" t="s">
        <v>39</v>
      </c>
      <c r="E96" s="46">
        <v>1980</v>
      </c>
      <c r="F96" s="46">
        <v>1</v>
      </c>
      <c r="G96" s="3"/>
      <c r="H96" s="4">
        <v>275</v>
      </c>
      <c r="I96" s="4">
        <f t="shared" si="3"/>
        <v>332.75</v>
      </c>
      <c r="J96" s="18" t="s">
        <v>10</v>
      </c>
      <c r="K96" s="20"/>
      <c r="L96" s="18"/>
      <c r="M96" s="2"/>
    </row>
    <row r="97" spans="1:13" ht="30" customHeight="1" x14ac:dyDescent="0.3">
      <c r="A97" s="27" t="s">
        <v>1857</v>
      </c>
      <c r="B97" s="47" t="s">
        <v>682</v>
      </c>
      <c r="C97" s="47"/>
      <c r="D97" s="47" t="s">
        <v>39</v>
      </c>
      <c r="E97" s="46">
        <v>1980</v>
      </c>
      <c r="F97" s="46">
        <v>1</v>
      </c>
      <c r="G97" s="3"/>
      <c r="H97" s="4">
        <v>295</v>
      </c>
      <c r="I97" s="4">
        <f t="shared" si="3"/>
        <v>356.95</v>
      </c>
      <c r="J97" s="18" t="s">
        <v>10</v>
      </c>
      <c r="K97" s="20"/>
      <c r="L97" s="18"/>
      <c r="M97" s="2"/>
    </row>
    <row r="98" spans="1:13" ht="30" customHeight="1" x14ac:dyDescent="0.3">
      <c r="A98" s="27" t="s">
        <v>778</v>
      </c>
      <c r="B98" s="47" t="s">
        <v>576</v>
      </c>
      <c r="C98" s="47"/>
      <c r="D98" s="47" t="s">
        <v>39</v>
      </c>
      <c r="E98" s="46">
        <v>1995</v>
      </c>
      <c r="F98" s="46">
        <v>1</v>
      </c>
      <c r="G98" s="3"/>
      <c r="H98" s="4">
        <v>25</v>
      </c>
      <c r="I98" s="4">
        <f t="shared" si="3"/>
        <v>30.25</v>
      </c>
      <c r="J98" s="18"/>
      <c r="K98" s="20"/>
      <c r="L98" s="18"/>
      <c r="M98" s="2"/>
    </row>
    <row r="99" spans="1:13" ht="30" customHeight="1" x14ac:dyDescent="0.3">
      <c r="A99" s="27" t="s">
        <v>1464</v>
      </c>
      <c r="B99" s="47" t="s">
        <v>315</v>
      </c>
      <c r="C99" s="47"/>
      <c r="D99" s="47" t="s">
        <v>39</v>
      </c>
      <c r="E99" s="46">
        <v>1989</v>
      </c>
      <c r="F99" s="46">
        <v>1</v>
      </c>
      <c r="G99" s="3"/>
      <c r="H99" s="4">
        <v>20</v>
      </c>
      <c r="I99" s="4">
        <f t="shared" si="3"/>
        <v>24.2</v>
      </c>
      <c r="J99" s="18"/>
      <c r="K99" s="20"/>
      <c r="L99" s="18"/>
      <c r="M99" s="2"/>
    </row>
    <row r="100" spans="1:13" ht="30" customHeight="1" x14ac:dyDescent="0.3">
      <c r="A100" s="27" t="s">
        <v>1194</v>
      </c>
      <c r="B100" s="47" t="s">
        <v>315</v>
      </c>
      <c r="C100" s="47"/>
      <c r="D100" s="47" t="s">
        <v>39</v>
      </c>
      <c r="E100" s="46">
        <v>1983</v>
      </c>
      <c r="F100" s="46">
        <v>1</v>
      </c>
      <c r="G100" s="3">
        <v>1.5</v>
      </c>
      <c r="H100" s="4">
        <v>48</v>
      </c>
      <c r="I100" s="4">
        <f t="shared" si="3"/>
        <v>58.08</v>
      </c>
      <c r="J100" s="18"/>
      <c r="K100" s="20"/>
      <c r="L100" s="18"/>
      <c r="M100" s="2"/>
    </row>
    <row r="101" spans="1:13" ht="30" customHeight="1" x14ac:dyDescent="0.3">
      <c r="A101" s="19" t="s">
        <v>554</v>
      </c>
      <c r="B101" s="3" t="s">
        <v>25</v>
      </c>
      <c r="C101" s="3"/>
      <c r="D101" s="47" t="s">
        <v>39</v>
      </c>
      <c r="E101" s="3">
        <v>1998</v>
      </c>
      <c r="F101" s="3">
        <v>3</v>
      </c>
      <c r="G101" s="3"/>
      <c r="H101" s="4">
        <v>22</v>
      </c>
      <c r="I101" s="4">
        <f t="shared" si="3"/>
        <v>26.619999999999997</v>
      </c>
      <c r="J101" s="18"/>
      <c r="K101" s="20"/>
      <c r="L101" s="18"/>
      <c r="M101" s="2"/>
    </row>
    <row r="102" spans="1:13" ht="30" customHeight="1" x14ac:dyDescent="0.3">
      <c r="A102" s="27" t="s">
        <v>2006</v>
      </c>
      <c r="B102" s="47" t="s">
        <v>433</v>
      </c>
      <c r="C102" s="47"/>
      <c r="D102" s="47" t="s">
        <v>39</v>
      </c>
      <c r="E102" s="46">
        <v>1989</v>
      </c>
      <c r="F102" s="46">
        <v>3</v>
      </c>
      <c r="G102" s="3"/>
      <c r="H102" s="4">
        <v>25</v>
      </c>
      <c r="I102" s="4">
        <f t="shared" si="3"/>
        <v>30.25</v>
      </c>
      <c r="J102" s="18"/>
      <c r="K102" s="20"/>
      <c r="L102" s="18"/>
      <c r="M102" s="2"/>
    </row>
    <row r="103" spans="1:13" ht="30" customHeight="1" x14ac:dyDescent="0.3">
      <c r="A103" s="27" t="s">
        <v>312</v>
      </c>
      <c r="B103" s="47" t="s">
        <v>8</v>
      </c>
      <c r="C103" s="47" t="s">
        <v>847</v>
      </c>
      <c r="D103" s="47" t="s">
        <v>39</v>
      </c>
      <c r="E103" s="46">
        <v>1970</v>
      </c>
      <c r="F103" s="46">
        <v>2</v>
      </c>
      <c r="G103" s="3"/>
      <c r="H103" s="4">
        <v>135</v>
      </c>
      <c r="I103" s="4">
        <f t="shared" si="3"/>
        <v>163.35</v>
      </c>
      <c r="J103" s="18"/>
      <c r="K103" s="20"/>
      <c r="L103" s="18"/>
      <c r="M103" s="2"/>
    </row>
    <row r="104" spans="1:13" ht="30" customHeight="1" x14ac:dyDescent="0.3">
      <c r="A104" s="27" t="s">
        <v>312</v>
      </c>
      <c r="B104" s="47" t="s">
        <v>23</v>
      </c>
      <c r="C104" s="47" t="s">
        <v>718</v>
      </c>
      <c r="D104" s="47" t="s">
        <v>39</v>
      </c>
      <c r="E104" s="46">
        <v>2002</v>
      </c>
      <c r="F104" s="46">
        <v>3</v>
      </c>
      <c r="G104" s="3"/>
      <c r="H104" s="4">
        <v>49</v>
      </c>
      <c r="I104" s="4">
        <f t="shared" si="3"/>
        <v>59.29</v>
      </c>
      <c r="J104" s="18"/>
      <c r="K104" s="20"/>
      <c r="L104" s="18"/>
      <c r="M104" s="2"/>
    </row>
    <row r="105" spans="1:13" ht="30" customHeight="1" x14ac:dyDescent="0.3">
      <c r="A105" s="19" t="s">
        <v>609</v>
      </c>
      <c r="B105" s="3" t="s">
        <v>814</v>
      </c>
      <c r="C105" s="3" t="s">
        <v>718</v>
      </c>
      <c r="D105" s="47" t="s">
        <v>39</v>
      </c>
      <c r="E105" s="3">
        <v>1994</v>
      </c>
      <c r="F105" s="3">
        <v>12</v>
      </c>
      <c r="G105" s="3">
        <v>0.5</v>
      </c>
      <c r="H105" s="4">
        <v>45</v>
      </c>
      <c r="I105" s="4">
        <f t="shared" si="3"/>
        <v>54.449999999999996</v>
      </c>
      <c r="J105" s="18"/>
      <c r="K105" s="20"/>
      <c r="L105" s="18"/>
      <c r="M105" s="2"/>
    </row>
    <row r="106" spans="1:13" ht="30" customHeight="1" x14ac:dyDescent="0.3">
      <c r="A106" s="19" t="s">
        <v>2007</v>
      </c>
      <c r="B106" s="3" t="s">
        <v>9</v>
      </c>
      <c r="C106" s="3"/>
      <c r="D106" s="47" t="s">
        <v>39</v>
      </c>
      <c r="E106" s="3">
        <v>2010</v>
      </c>
      <c r="F106" s="3">
        <v>1</v>
      </c>
      <c r="G106" s="3"/>
      <c r="H106" s="4">
        <v>20</v>
      </c>
      <c r="I106" s="4">
        <f t="shared" si="3"/>
        <v>24.2</v>
      </c>
      <c r="J106" s="18" t="s">
        <v>10</v>
      </c>
      <c r="K106" s="20"/>
      <c r="L106" s="18"/>
      <c r="M106" s="2"/>
    </row>
    <row r="107" spans="1:13" ht="30" customHeight="1" x14ac:dyDescent="0.3">
      <c r="A107" s="27" t="s">
        <v>1576</v>
      </c>
      <c r="B107" s="47" t="s">
        <v>408</v>
      </c>
      <c r="C107" s="47"/>
      <c r="D107" s="47" t="s">
        <v>39</v>
      </c>
      <c r="E107" s="46">
        <v>2007</v>
      </c>
      <c r="F107" s="46">
        <v>11</v>
      </c>
      <c r="G107" s="3"/>
      <c r="H107" s="4">
        <v>5</v>
      </c>
      <c r="I107" s="4">
        <f t="shared" si="3"/>
        <v>6.05</v>
      </c>
      <c r="J107" s="18"/>
      <c r="K107" s="20"/>
      <c r="L107" s="18"/>
      <c r="M107" s="2"/>
    </row>
    <row r="108" spans="1:13" ht="30" customHeight="1" x14ac:dyDescent="0.3">
      <c r="A108" s="27" t="s">
        <v>670</v>
      </c>
      <c r="B108" s="47" t="s">
        <v>408</v>
      </c>
      <c r="C108" s="47"/>
      <c r="D108" s="47" t="s">
        <v>39</v>
      </c>
      <c r="E108" s="46">
        <v>2011</v>
      </c>
      <c r="F108" s="46">
        <v>5</v>
      </c>
      <c r="G108" s="3"/>
      <c r="H108" s="4">
        <v>5</v>
      </c>
      <c r="I108" s="4">
        <f t="shared" si="3"/>
        <v>6.05</v>
      </c>
      <c r="J108" s="18"/>
      <c r="K108" s="20"/>
      <c r="L108" s="18"/>
      <c r="M108" s="2"/>
    </row>
    <row r="109" spans="1:13" ht="30" customHeight="1" x14ac:dyDescent="0.3">
      <c r="A109" s="27" t="s">
        <v>1505</v>
      </c>
      <c r="B109" s="47" t="s">
        <v>11</v>
      </c>
      <c r="C109" s="47"/>
      <c r="D109" s="47" t="s">
        <v>39</v>
      </c>
      <c r="E109" s="46">
        <v>2018</v>
      </c>
      <c r="F109" s="46">
        <v>3</v>
      </c>
      <c r="G109" s="3"/>
      <c r="H109" s="4">
        <v>39</v>
      </c>
      <c r="I109" s="4">
        <f t="shared" si="3"/>
        <v>47.19</v>
      </c>
      <c r="J109" s="18" t="s">
        <v>10</v>
      </c>
      <c r="K109" s="20"/>
      <c r="L109" s="18"/>
      <c r="M109" s="2"/>
    </row>
    <row r="110" spans="1:13" ht="30" customHeight="1" x14ac:dyDescent="0.3">
      <c r="A110" s="27" t="s">
        <v>1858</v>
      </c>
      <c r="B110" s="47" t="s">
        <v>11</v>
      </c>
      <c r="C110" s="47"/>
      <c r="D110" s="47" t="s">
        <v>39</v>
      </c>
      <c r="E110" s="46">
        <v>1982</v>
      </c>
      <c r="F110" s="46">
        <v>1</v>
      </c>
      <c r="G110" s="3"/>
      <c r="H110" s="4">
        <v>75</v>
      </c>
      <c r="I110" s="4">
        <f t="shared" si="3"/>
        <v>90.75</v>
      </c>
      <c r="J110" s="18" t="s">
        <v>10</v>
      </c>
      <c r="K110" s="20"/>
      <c r="L110" s="18"/>
      <c r="M110" s="2"/>
    </row>
    <row r="111" spans="1:13" ht="30" customHeight="1" x14ac:dyDescent="0.3">
      <c r="A111" s="27" t="s">
        <v>1485</v>
      </c>
      <c r="B111" s="47" t="s">
        <v>682</v>
      </c>
      <c r="C111" s="47"/>
      <c r="D111" s="47" t="s">
        <v>39</v>
      </c>
      <c r="E111" s="46">
        <v>2016</v>
      </c>
      <c r="F111" s="46">
        <v>3</v>
      </c>
      <c r="G111" s="3"/>
      <c r="H111" s="4">
        <v>75</v>
      </c>
      <c r="I111" s="4">
        <f t="shared" si="3"/>
        <v>90.75</v>
      </c>
      <c r="J111" s="18" t="s">
        <v>10</v>
      </c>
      <c r="K111" s="20"/>
      <c r="L111" s="18"/>
      <c r="M111" s="2"/>
    </row>
    <row r="112" spans="1:13" ht="30" customHeight="1" x14ac:dyDescent="0.3">
      <c r="A112" s="27" t="s">
        <v>1374</v>
      </c>
      <c r="B112" s="47" t="s">
        <v>682</v>
      </c>
      <c r="C112" s="47"/>
      <c r="D112" s="47" t="s">
        <v>39</v>
      </c>
      <c r="E112" s="46">
        <v>1947</v>
      </c>
      <c r="F112" s="46">
        <v>1</v>
      </c>
      <c r="G112" s="3"/>
      <c r="H112" s="4">
        <v>195</v>
      </c>
      <c r="I112" s="4">
        <f t="shared" si="3"/>
        <v>235.95</v>
      </c>
      <c r="J112" s="18" t="s">
        <v>10</v>
      </c>
      <c r="K112" s="20"/>
      <c r="L112" s="18"/>
      <c r="M112" s="2"/>
    </row>
    <row r="113" spans="1:13" ht="30" customHeight="1" x14ac:dyDescent="0.3">
      <c r="A113" s="27" t="s">
        <v>1972</v>
      </c>
      <c r="B113" s="47" t="s">
        <v>682</v>
      </c>
      <c r="C113" s="47"/>
      <c r="D113" s="47" t="s">
        <v>39</v>
      </c>
      <c r="E113" s="46">
        <v>2016</v>
      </c>
      <c r="F113" s="46">
        <v>1</v>
      </c>
      <c r="G113" s="3"/>
      <c r="H113" s="4">
        <v>55</v>
      </c>
      <c r="I113" s="4">
        <f t="shared" si="3"/>
        <v>66.55</v>
      </c>
      <c r="J113" s="18" t="s">
        <v>10</v>
      </c>
      <c r="K113" s="20"/>
      <c r="L113" s="18"/>
      <c r="M113" s="2"/>
    </row>
    <row r="114" spans="1:13" ht="30" customHeight="1" x14ac:dyDescent="0.3">
      <c r="A114" s="27" t="s">
        <v>1844</v>
      </c>
      <c r="B114" s="47" t="s">
        <v>576</v>
      </c>
      <c r="C114" s="47"/>
      <c r="D114" s="47" t="s">
        <v>39</v>
      </c>
      <c r="E114" s="46">
        <v>2018</v>
      </c>
      <c r="F114" s="46">
        <v>12</v>
      </c>
      <c r="G114" s="3"/>
      <c r="H114" s="4">
        <v>19.010000000000002</v>
      </c>
      <c r="I114" s="4">
        <f t="shared" si="3"/>
        <v>23.002100000000002</v>
      </c>
      <c r="J114" s="18" t="s">
        <v>10</v>
      </c>
      <c r="K114" s="20"/>
      <c r="L114" s="18"/>
      <c r="M114" s="2"/>
    </row>
    <row r="115" spans="1:13" ht="30" customHeight="1" x14ac:dyDescent="0.3">
      <c r="A115" s="27" t="s">
        <v>1465</v>
      </c>
      <c r="B115" s="47" t="s">
        <v>19</v>
      </c>
      <c r="C115" s="47"/>
      <c r="D115" s="47" t="s">
        <v>39</v>
      </c>
      <c r="E115" s="46">
        <v>1966</v>
      </c>
      <c r="F115" s="46">
        <v>1</v>
      </c>
      <c r="G115" s="3"/>
      <c r="H115" s="4">
        <v>45</v>
      </c>
      <c r="I115" s="4">
        <f t="shared" si="3"/>
        <v>54.449999999999996</v>
      </c>
      <c r="J115" s="18" t="s">
        <v>10</v>
      </c>
      <c r="K115" s="20"/>
      <c r="L115" s="18"/>
      <c r="M115" s="2"/>
    </row>
    <row r="116" spans="1:13" ht="30" customHeight="1" x14ac:dyDescent="0.3">
      <c r="A116" s="27" t="s">
        <v>786</v>
      </c>
      <c r="B116" s="47" t="s">
        <v>19</v>
      </c>
      <c r="C116" s="47"/>
      <c r="D116" s="47" t="s">
        <v>39</v>
      </c>
      <c r="E116" s="46">
        <v>1964</v>
      </c>
      <c r="F116" s="46">
        <v>1</v>
      </c>
      <c r="G116" s="3"/>
      <c r="H116" s="4">
        <v>55</v>
      </c>
      <c r="I116" s="4">
        <f t="shared" ref="I116:I147" si="4">H116*$L$7</f>
        <v>66.55</v>
      </c>
      <c r="J116" s="18"/>
      <c r="K116" s="20"/>
      <c r="L116" s="18"/>
      <c r="M116" s="2"/>
    </row>
    <row r="117" spans="1:13" ht="30" customHeight="1" x14ac:dyDescent="0.3">
      <c r="A117" s="27" t="s">
        <v>785</v>
      </c>
      <c r="B117" s="47" t="s">
        <v>19</v>
      </c>
      <c r="C117" s="47"/>
      <c r="D117" s="47" t="s">
        <v>39</v>
      </c>
      <c r="E117" s="46">
        <v>1964</v>
      </c>
      <c r="F117" s="46">
        <v>1</v>
      </c>
      <c r="G117" s="3"/>
      <c r="H117" s="4">
        <v>45</v>
      </c>
      <c r="I117" s="4">
        <f t="shared" si="4"/>
        <v>54.449999999999996</v>
      </c>
      <c r="J117" s="18"/>
      <c r="K117" s="20"/>
      <c r="L117" s="18"/>
      <c r="M117" s="2"/>
    </row>
    <row r="118" spans="1:13" ht="30" customHeight="1" x14ac:dyDescent="0.3">
      <c r="A118" s="27" t="s">
        <v>787</v>
      </c>
      <c r="B118" s="47" t="s">
        <v>19</v>
      </c>
      <c r="C118" s="47"/>
      <c r="D118" s="47" t="s">
        <v>39</v>
      </c>
      <c r="E118" s="46">
        <v>1964</v>
      </c>
      <c r="F118" s="46">
        <v>2</v>
      </c>
      <c r="G118" s="3"/>
      <c r="H118" s="4">
        <v>65</v>
      </c>
      <c r="I118" s="4">
        <f t="shared" si="4"/>
        <v>78.649999999999991</v>
      </c>
      <c r="J118" s="18"/>
      <c r="K118" s="20"/>
      <c r="L118" s="18"/>
      <c r="M118" s="2"/>
    </row>
    <row r="119" spans="1:13" ht="30" customHeight="1" x14ac:dyDescent="0.3">
      <c r="A119" s="27" t="s">
        <v>1433</v>
      </c>
      <c r="B119" s="47" t="s">
        <v>304</v>
      </c>
      <c r="C119" s="47"/>
      <c r="D119" s="47" t="s">
        <v>39</v>
      </c>
      <c r="E119" s="46">
        <v>2003</v>
      </c>
      <c r="F119" s="46">
        <v>2</v>
      </c>
      <c r="G119" s="3"/>
      <c r="H119" s="4">
        <v>20</v>
      </c>
      <c r="I119" s="4">
        <f t="shared" si="4"/>
        <v>24.2</v>
      </c>
      <c r="J119" s="18" t="s">
        <v>10</v>
      </c>
      <c r="K119" s="20"/>
      <c r="L119" s="18"/>
      <c r="M119" s="2"/>
    </row>
    <row r="120" spans="1:13" ht="30" customHeight="1" x14ac:dyDescent="0.3">
      <c r="A120" s="27" t="s">
        <v>1432</v>
      </c>
      <c r="B120" s="47" t="s">
        <v>11</v>
      </c>
      <c r="C120" s="47"/>
      <c r="D120" s="47" t="s">
        <v>39</v>
      </c>
      <c r="E120" s="46">
        <v>1992</v>
      </c>
      <c r="F120" s="46">
        <v>1</v>
      </c>
      <c r="G120" s="3"/>
      <c r="H120" s="4">
        <v>25</v>
      </c>
      <c r="I120" s="4">
        <f t="shared" si="4"/>
        <v>30.25</v>
      </c>
      <c r="J120" s="18" t="s">
        <v>10</v>
      </c>
      <c r="K120" s="20"/>
      <c r="L120" s="18"/>
      <c r="M120" s="2"/>
    </row>
    <row r="121" spans="1:13" ht="30" customHeight="1" x14ac:dyDescent="0.3">
      <c r="A121" s="27" t="s">
        <v>1432</v>
      </c>
      <c r="B121" s="47" t="s">
        <v>11</v>
      </c>
      <c r="C121" s="47"/>
      <c r="D121" s="47" t="s">
        <v>39</v>
      </c>
      <c r="E121" s="46">
        <v>2005</v>
      </c>
      <c r="F121" s="46">
        <v>2</v>
      </c>
      <c r="G121" s="3"/>
      <c r="H121" s="4">
        <v>29</v>
      </c>
      <c r="I121" s="4">
        <f t="shared" si="4"/>
        <v>35.089999999999996</v>
      </c>
      <c r="J121" s="18"/>
      <c r="K121" s="20"/>
      <c r="L121" s="18"/>
      <c r="M121" s="2"/>
    </row>
    <row r="122" spans="1:13" ht="30" customHeight="1" x14ac:dyDescent="0.3">
      <c r="A122" s="27" t="s">
        <v>1963</v>
      </c>
      <c r="B122" s="47" t="s">
        <v>576</v>
      </c>
      <c r="C122" s="47"/>
      <c r="D122" s="47" t="s">
        <v>39</v>
      </c>
      <c r="E122" s="46">
        <v>2022</v>
      </c>
      <c r="F122" s="46">
        <v>6</v>
      </c>
      <c r="G122" s="3">
        <v>0.375</v>
      </c>
      <c r="H122" s="4">
        <v>12.5</v>
      </c>
      <c r="I122" s="4">
        <f t="shared" si="4"/>
        <v>15.125</v>
      </c>
      <c r="J122" s="18" t="s">
        <v>10</v>
      </c>
      <c r="K122" s="20"/>
      <c r="L122" s="18"/>
      <c r="M122" s="2"/>
    </row>
    <row r="123" spans="1:13" ht="30" customHeight="1" x14ac:dyDescent="0.3">
      <c r="A123" s="27" t="s">
        <v>1539</v>
      </c>
      <c r="B123" s="47" t="s">
        <v>15</v>
      </c>
      <c r="C123" s="47"/>
      <c r="D123" s="47" t="s">
        <v>39</v>
      </c>
      <c r="E123" s="46">
        <v>2022</v>
      </c>
      <c r="F123" s="46">
        <v>12</v>
      </c>
      <c r="G123" s="3"/>
      <c r="H123" s="4">
        <v>23.97</v>
      </c>
      <c r="I123" s="4">
        <f t="shared" si="4"/>
        <v>29.003699999999998</v>
      </c>
      <c r="J123" s="18" t="s">
        <v>10</v>
      </c>
      <c r="K123" s="20"/>
      <c r="L123" s="18"/>
      <c r="M123" s="2"/>
    </row>
    <row r="124" spans="1:13" ht="30" customHeight="1" x14ac:dyDescent="0.3">
      <c r="A124" s="27" t="s">
        <v>1366</v>
      </c>
      <c r="B124" s="47" t="s">
        <v>9</v>
      </c>
      <c r="C124" s="47"/>
      <c r="D124" s="47" t="s">
        <v>39</v>
      </c>
      <c r="E124" s="46">
        <v>1999</v>
      </c>
      <c r="F124" s="46">
        <v>1</v>
      </c>
      <c r="G124" s="3"/>
      <c r="H124" s="4">
        <v>25</v>
      </c>
      <c r="I124" s="4">
        <f t="shared" si="4"/>
        <v>30.25</v>
      </c>
      <c r="J124" s="18"/>
      <c r="K124" s="20"/>
      <c r="L124" s="18"/>
      <c r="M124" s="2"/>
    </row>
    <row r="125" spans="1:13" ht="30" customHeight="1" x14ac:dyDescent="0.3">
      <c r="A125" s="27" t="s">
        <v>1002</v>
      </c>
      <c r="B125" s="47" t="s">
        <v>304</v>
      </c>
      <c r="C125" s="47"/>
      <c r="D125" s="47" t="s">
        <v>39</v>
      </c>
      <c r="E125" s="46">
        <v>1989</v>
      </c>
      <c r="F125" s="46">
        <v>2</v>
      </c>
      <c r="G125" s="3"/>
      <c r="H125" s="4">
        <v>175</v>
      </c>
      <c r="I125" s="4">
        <f t="shared" si="4"/>
        <v>211.75</v>
      </c>
      <c r="J125" s="18"/>
      <c r="K125" s="20"/>
      <c r="L125" s="18"/>
      <c r="M125" s="2"/>
    </row>
    <row r="126" spans="1:13" ht="30" customHeight="1" x14ac:dyDescent="0.3">
      <c r="A126" s="27" t="s">
        <v>1002</v>
      </c>
      <c r="B126" s="47" t="s">
        <v>304</v>
      </c>
      <c r="C126" s="47"/>
      <c r="D126" s="47" t="s">
        <v>39</v>
      </c>
      <c r="E126" s="46">
        <v>1995</v>
      </c>
      <c r="F126" s="46">
        <v>4</v>
      </c>
      <c r="G126" s="3"/>
      <c r="H126" s="4">
        <v>175</v>
      </c>
      <c r="I126" s="4">
        <f t="shared" si="4"/>
        <v>211.75</v>
      </c>
      <c r="J126" s="18" t="s">
        <v>10</v>
      </c>
      <c r="K126" s="20"/>
      <c r="L126" s="18"/>
      <c r="M126" s="2"/>
    </row>
    <row r="127" spans="1:13" ht="30" customHeight="1" x14ac:dyDescent="0.3">
      <c r="A127" s="27" t="s">
        <v>1889</v>
      </c>
      <c r="B127" s="47" t="s">
        <v>304</v>
      </c>
      <c r="C127" s="47"/>
      <c r="D127" s="47" t="s">
        <v>39</v>
      </c>
      <c r="E127" s="46">
        <v>1986</v>
      </c>
      <c r="F127" s="46">
        <v>1</v>
      </c>
      <c r="G127" s="3"/>
      <c r="H127" s="4">
        <v>145</v>
      </c>
      <c r="I127" s="4">
        <f t="shared" si="4"/>
        <v>175.45</v>
      </c>
      <c r="J127" s="18" t="s">
        <v>10</v>
      </c>
      <c r="K127" s="20"/>
      <c r="L127" s="18"/>
      <c r="M127" s="2"/>
    </row>
    <row r="128" spans="1:13" ht="30" customHeight="1" x14ac:dyDescent="0.3">
      <c r="A128" s="27" t="s">
        <v>1888</v>
      </c>
      <c r="B128" s="47" t="s">
        <v>304</v>
      </c>
      <c r="C128" s="47"/>
      <c r="D128" s="47" t="s">
        <v>39</v>
      </c>
      <c r="E128" s="46">
        <v>1986</v>
      </c>
      <c r="F128" s="46">
        <v>5</v>
      </c>
      <c r="G128" s="3"/>
      <c r="H128" s="4">
        <v>155</v>
      </c>
      <c r="I128" s="4">
        <f t="shared" si="4"/>
        <v>187.54999999999998</v>
      </c>
      <c r="J128" s="18" t="s">
        <v>10</v>
      </c>
      <c r="K128" s="20"/>
      <c r="L128" s="18"/>
      <c r="M128" s="2"/>
    </row>
    <row r="129" spans="1:13" ht="30" customHeight="1" x14ac:dyDescent="0.3">
      <c r="A129" s="27" t="s">
        <v>1869</v>
      </c>
      <c r="B129" s="47" t="s">
        <v>304</v>
      </c>
      <c r="C129" s="47"/>
      <c r="D129" s="47" t="s">
        <v>39</v>
      </c>
      <c r="E129" s="46">
        <v>1990</v>
      </c>
      <c r="F129" s="46">
        <v>2</v>
      </c>
      <c r="G129" s="3"/>
      <c r="H129" s="4">
        <v>175</v>
      </c>
      <c r="I129" s="4">
        <f t="shared" si="4"/>
        <v>211.75</v>
      </c>
      <c r="J129" s="18" t="s">
        <v>10</v>
      </c>
      <c r="K129" s="20"/>
      <c r="L129" s="18"/>
      <c r="M129" s="2"/>
    </row>
    <row r="130" spans="1:13" ht="30" customHeight="1" x14ac:dyDescent="0.3">
      <c r="A130" s="27" t="s">
        <v>1859</v>
      </c>
      <c r="B130" s="47" t="s">
        <v>304</v>
      </c>
      <c r="C130" s="47"/>
      <c r="D130" s="47" t="s">
        <v>39</v>
      </c>
      <c r="E130" s="46">
        <v>1978</v>
      </c>
      <c r="F130" s="46">
        <v>1</v>
      </c>
      <c r="G130" s="3"/>
      <c r="H130" s="4">
        <v>125</v>
      </c>
      <c r="I130" s="4">
        <f t="shared" si="4"/>
        <v>151.25</v>
      </c>
      <c r="J130" s="18" t="s">
        <v>10</v>
      </c>
      <c r="K130" s="20"/>
      <c r="L130" s="18"/>
      <c r="M130" s="2"/>
    </row>
    <row r="131" spans="1:13" ht="30" customHeight="1" x14ac:dyDescent="0.3">
      <c r="A131" s="27" t="s">
        <v>1003</v>
      </c>
      <c r="B131" s="47" t="s">
        <v>304</v>
      </c>
      <c r="C131" s="47"/>
      <c r="D131" s="47" t="s">
        <v>39</v>
      </c>
      <c r="E131" s="46">
        <v>2005</v>
      </c>
      <c r="F131" s="46">
        <v>1</v>
      </c>
      <c r="G131" s="3">
        <v>6</v>
      </c>
      <c r="H131" s="4">
        <v>1750</v>
      </c>
      <c r="I131" s="4">
        <f t="shared" si="4"/>
        <v>2117.5</v>
      </c>
      <c r="J131" s="18"/>
      <c r="K131" s="20" t="s">
        <v>24</v>
      </c>
      <c r="L131" s="18"/>
      <c r="M131" s="2"/>
    </row>
    <row r="132" spans="1:13" ht="30" customHeight="1" x14ac:dyDescent="0.3">
      <c r="A132" s="27" t="s">
        <v>1918</v>
      </c>
      <c r="B132" s="47" t="s">
        <v>304</v>
      </c>
      <c r="C132" s="47"/>
      <c r="D132" s="47" t="s">
        <v>39</v>
      </c>
      <c r="E132" s="46">
        <v>2000</v>
      </c>
      <c r="F132" s="46">
        <v>1</v>
      </c>
      <c r="G132" s="3">
        <v>1.5</v>
      </c>
      <c r="H132" s="4">
        <v>330</v>
      </c>
      <c r="I132" s="4">
        <f t="shared" si="4"/>
        <v>399.3</v>
      </c>
      <c r="J132" s="18" t="s">
        <v>10</v>
      </c>
      <c r="K132" s="20"/>
      <c r="L132" s="18"/>
      <c r="M132" s="2"/>
    </row>
    <row r="133" spans="1:13" ht="30" customHeight="1" x14ac:dyDescent="0.3">
      <c r="A133" s="27" t="s">
        <v>1023</v>
      </c>
      <c r="B133" s="47" t="s">
        <v>19</v>
      </c>
      <c r="C133" s="47"/>
      <c r="D133" s="47" t="s">
        <v>39</v>
      </c>
      <c r="E133" s="46">
        <v>1973</v>
      </c>
      <c r="F133" s="46">
        <v>1</v>
      </c>
      <c r="G133" s="3"/>
      <c r="H133" s="4">
        <v>20</v>
      </c>
      <c r="I133" s="4">
        <f t="shared" si="4"/>
        <v>24.2</v>
      </c>
      <c r="J133" s="18"/>
      <c r="K133" s="20"/>
      <c r="L133" s="18"/>
      <c r="M133" s="2"/>
    </row>
    <row r="134" spans="1:13" ht="30" customHeight="1" x14ac:dyDescent="0.3">
      <c r="A134" s="27" t="s">
        <v>1661</v>
      </c>
      <c r="B134" s="47" t="s">
        <v>25</v>
      </c>
      <c r="C134" s="47"/>
      <c r="D134" s="47" t="s">
        <v>39</v>
      </c>
      <c r="E134" s="46">
        <v>1996</v>
      </c>
      <c r="F134" s="46">
        <v>3</v>
      </c>
      <c r="G134" s="3"/>
      <c r="H134" s="4">
        <v>15</v>
      </c>
      <c r="I134" s="4">
        <f t="shared" si="4"/>
        <v>18.149999999999999</v>
      </c>
      <c r="J134" s="18" t="s">
        <v>10</v>
      </c>
      <c r="K134" s="20"/>
      <c r="L134" s="18"/>
      <c r="M134" s="2"/>
    </row>
    <row r="135" spans="1:13" ht="30" customHeight="1" x14ac:dyDescent="0.3">
      <c r="A135" s="27" t="s">
        <v>1072</v>
      </c>
      <c r="B135" s="47" t="s">
        <v>13</v>
      </c>
      <c r="C135" s="47" t="s">
        <v>358</v>
      </c>
      <c r="D135" s="47" t="s">
        <v>39</v>
      </c>
      <c r="E135" s="46">
        <v>2009</v>
      </c>
      <c r="F135" s="46">
        <v>36</v>
      </c>
      <c r="G135" s="3"/>
      <c r="H135" s="4">
        <v>28</v>
      </c>
      <c r="I135" s="4">
        <f t="shared" si="4"/>
        <v>33.879999999999995</v>
      </c>
      <c r="J135" s="18"/>
      <c r="K135" s="20" t="s">
        <v>24</v>
      </c>
      <c r="L135" s="18"/>
      <c r="M135" s="2"/>
    </row>
    <row r="136" spans="1:13" ht="30" customHeight="1" x14ac:dyDescent="0.3">
      <c r="A136" s="27" t="s">
        <v>1072</v>
      </c>
      <c r="B136" s="47" t="s">
        <v>13</v>
      </c>
      <c r="C136" s="47" t="s">
        <v>358</v>
      </c>
      <c r="D136" s="47" t="s">
        <v>39</v>
      </c>
      <c r="E136" s="46">
        <v>2011</v>
      </c>
      <c r="F136" s="46">
        <v>24</v>
      </c>
      <c r="G136" s="3"/>
      <c r="H136" s="4">
        <v>26</v>
      </c>
      <c r="I136" s="4">
        <f t="shared" si="4"/>
        <v>31.46</v>
      </c>
      <c r="J136" s="18"/>
      <c r="K136" s="20" t="s">
        <v>24</v>
      </c>
      <c r="L136" s="18"/>
      <c r="M136" s="2"/>
    </row>
    <row r="137" spans="1:13" ht="30" customHeight="1" x14ac:dyDescent="0.3">
      <c r="A137" s="27" t="s">
        <v>1667</v>
      </c>
      <c r="B137" s="47" t="s">
        <v>681</v>
      </c>
      <c r="D137" s="47" t="s">
        <v>39</v>
      </c>
      <c r="E137" s="46">
        <v>2011</v>
      </c>
      <c r="F137" s="46">
        <v>1</v>
      </c>
      <c r="G137" s="3"/>
      <c r="H137" s="4">
        <v>18</v>
      </c>
      <c r="I137" s="4">
        <f t="shared" si="4"/>
        <v>21.78</v>
      </c>
      <c r="J137" s="18" t="s">
        <v>10</v>
      </c>
      <c r="K137" s="20"/>
      <c r="L137" s="18"/>
      <c r="M137" s="2"/>
    </row>
    <row r="138" spans="1:13" ht="30" customHeight="1" x14ac:dyDescent="0.3">
      <c r="A138" s="27" t="s">
        <v>1681</v>
      </c>
      <c r="B138" s="47" t="s">
        <v>8</v>
      </c>
      <c r="C138" s="47" t="s">
        <v>718</v>
      </c>
      <c r="D138" s="47" t="s">
        <v>39</v>
      </c>
      <c r="E138" s="46">
        <v>1990</v>
      </c>
      <c r="F138" s="46">
        <v>1</v>
      </c>
      <c r="G138" s="3"/>
      <c r="H138" s="4">
        <v>45</v>
      </c>
      <c r="I138" s="4">
        <f t="shared" si="4"/>
        <v>54.449999999999996</v>
      </c>
      <c r="J138" s="18" t="s">
        <v>10</v>
      </c>
      <c r="K138" s="20"/>
      <c r="L138" s="18"/>
      <c r="M138" s="2"/>
    </row>
    <row r="139" spans="1:13" ht="30" customHeight="1" x14ac:dyDescent="0.3">
      <c r="A139" s="27" t="s">
        <v>332</v>
      </c>
      <c r="B139" s="47" t="s">
        <v>8</v>
      </c>
      <c r="C139" s="47" t="s">
        <v>718</v>
      </c>
      <c r="D139" s="47" t="s">
        <v>39</v>
      </c>
      <c r="E139" s="46">
        <v>2001</v>
      </c>
      <c r="F139" s="46">
        <v>3</v>
      </c>
      <c r="G139" s="3">
        <v>1.5</v>
      </c>
      <c r="H139" s="4">
        <v>70</v>
      </c>
      <c r="I139" s="4">
        <f t="shared" si="4"/>
        <v>84.7</v>
      </c>
      <c r="J139" s="18"/>
      <c r="K139" s="20"/>
      <c r="L139" s="18"/>
      <c r="M139" s="2"/>
    </row>
    <row r="140" spans="1:13" ht="30" customHeight="1" x14ac:dyDescent="0.3">
      <c r="A140" s="19" t="s">
        <v>421</v>
      </c>
      <c r="B140" s="3" t="s">
        <v>576</v>
      </c>
      <c r="C140" s="3"/>
      <c r="D140" s="47" t="s">
        <v>39</v>
      </c>
      <c r="E140" s="3">
        <v>1998</v>
      </c>
      <c r="F140" s="3">
        <v>1</v>
      </c>
      <c r="G140" s="3"/>
      <c r="H140" s="4">
        <v>35</v>
      </c>
      <c r="I140" s="4">
        <f t="shared" si="4"/>
        <v>42.35</v>
      </c>
      <c r="J140" s="18"/>
      <c r="K140" s="20"/>
      <c r="L140" s="18"/>
      <c r="M140" s="2"/>
    </row>
    <row r="141" spans="1:13" ht="30" customHeight="1" x14ac:dyDescent="0.3">
      <c r="A141" s="27" t="s">
        <v>1053</v>
      </c>
      <c r="B141" s="47" t="s">
        <v>11</v>
      </c>
      <c r="C141" s="47"/>
      <c r="D141" s="47" t="s">
        <v>39</v>
      </c>
      <c r="E141" s="46">
        <v>1983</v>
      </c>
      <c r="F141" s="46">
        <v>1</v>
      </c>
      <c r="G141" s="3"/>
      <c r="H141" s="4">
        <v>45</v>
      </c>
      <c r="I141" s="4">
        <f t="shared" si="4"/>
        <v>54.449999999999996</v>
      </c>
      <c r="J141" s="18" t="s">
        <v>10</v>
      </c>
      <c r="K141" s="20"/>
      <c r="L141" s="18"/>
      <c r="M141" s="2"/>
    </row>
    <row r="142" spans="1:13" ht="30" customHeight="1" x14ac:dyDescent="0.3">
      <c r="A142" s="27" t="s">
        <v>1359</v>
      </c>
      <c r="B142" s="47" t="s">
        <v>433</v>
      </c>
      <c r="C142" s="47"/>
      <c r="D142" s="47" t="s">
        <v>39</v>
      </c>
      <c r="E142" s="46">
        <v>1985</v>
      </c>
      <c r="F142" s="46">
        <v>7</v>
      </c>
      <c r="G142" s="3"/>
      <c r="H142" s="4">
        <v>10</v>
      </c>
      <c r="I142" s="4">
        <f t="shared" si="4"/>
        <v>12.1</v>
      </c>
      <c r="J142" s="18" t="s">
        <v>10</v>
      </c>
      <c r="K142" s="20"/>
      <c r="L142" s="18"/>
      <c r="M142" s="2"/>
    </row>
    <row r="143" spans="1:13" ht="30" customHeight="1" x14ac:dyDescent="0.3">
      <c r="A143" s="27" t="s">
        <v>1358</v>
      </c>
      <c r="B143" s="47" t="s">
        <v>433</v>
      </c>
      <c r="C143" s="47"/>
      <c r="D143" s="47" t="s">
        <v>39</v>
      </c>
      <c r="E143" s="46">
        <v>1985</v>
      </c>
      <c r="F143" s="46">
        <v>4</v>
      </c>
      <c r="G143" s="3"/>
      <c r="H143" s="4">
        <v>15</v>
      </c>
      <c r="I143" s="4">
        <f t="shared" si="4"/>
        <v>18.149999999999999</v>
      </c>
      <c r="J143" s="18" t="s">
        <v>10</v>
      </c>
      <c r="K143" s="20"/>
      <c r="L143" s="18"/>
      <c r="M143" s="2"/>
    </row>
    <row r="144" spans="1:13" ht="30" customHeight="1" x14ac:dyDescent="0.3">
      <c r="A144" s="27" t="s">
        <v>1358</v>
      </c>
      <c r="B144" s="47" t="s">
        <v>13</v>
      </c>
      <c r="C144" s="47"/>
      <c r="D144" s="47" t="s">
        <v>39</v>
      </c>
      <c r="E144" s="46">
        <v>2012</v>
      </c>
      <c r="F144" s="46">
        <v>2</v>
      </c>
      <c r="G144" s="3"/>
      <c r="H144" s="4">
        <v>15</v>
      </c>
      <c r="I144" s="4">
        <f t="shared" si="4"/>
        <v>18.149999999999999</v>
      </c>
      <c r="J144" s="18" t="s">
        <v>10</v>
      </c>
      <c r="K144" s="20"/>
      <c r="L144" s="18"/>
      <c r="M144" s="2"/>
    </row>
    <row r="145" spans="1:13" ht="30" customHeight="1" x14ac:dyDescent="0.3">
      <c r="A145" s="27" t="s">
        <v>1343</v>
      </c>
      <c r="B145" s="47" t="s">
        <v>834</v>
      </c>
      <c r="C145" s="47"/>
      <c r="D145" s="47" t="s">
        <v>39</v>
      </c>
      <c r="E145" s="46">
        <v>2000</v>
      </c>
      <c r="F145" s="46">
        <v>3</v>
      </c>
      <c r="G145" s="3"/>
      <c r="H145" s="4">
        <v>15</v>
      </c>
      <c r="I145" s="4">
        <f t="shared" si="4"/>
        <v>18.149999999999999</v>
      </c>
      <c r="J145" s="18" t="s">
        <v>10</v>
      </c>
      <c r="K145" s="20"/>
      <c r="L145" s="18"/>
      <c r="M145" s="2"/>
    </row>
    <row r="146" spans="1:13" ht="30" customHeight="1" x14ac:dyDescent="0.3">
      <c r="A146" s="27" t="s">
        <v>801</v>
      </c>
      <c r="B146" s="47" t="s">
        <v>12</v>
      </c>
      <c r="C146" s="47"/>
      <c r="D146" s="47" t="s">
        <v>39</v>
      </c>
      <c r="E146" s="46">
        <v>1985</v>
      </c>
      <c r="F146" s="46">
        <v>11</v>
      </c>
      <c r="G146" s="3"/>
      <c r="H146" s="4">
        <v>49</v>
      </c>
      <c r="I146" s="4">
        <f t="shared" si="4"/>
        <v>59.29</v>
      </c>
      <c r="J146" s="18" t="s">
        <v>10</v>
      </c>
      <c r="K146" s="20"/>
      <c r="L146" s="18"/>
      <c r="M146" s="2"/>
    </row>
    <row r="147" spans="1:13" ht="30" customHeight="1" x14ac:dyDescent="0.3">
      <c r="A147" s="27" t="s">
        <v>801</v>
      </c>
      <c r="B147" s="47" t="s">
        <v>12</v>
      </c>
      <c r="C147" s="47"/>
      <c r="D147" s="47" t="s">
        <v>39</v>
      </c>
      <c r="E147" s="46">
        <v>1996</v>
      </c>
      <c r="F147" s="46">
        <f>7-1</f>
        <v>6</v>
      </c>
      <c r="G147" s="3"/>
      <c r="H147" s="4">
        <v>45</v>
      </c>
      <c r="I147" s="4">
        <f t="shared" si="4"/>
        <v>54.449999999999996</v>
      </c>
      <c r="J147" s="18" t="s">
        <v>10</v>
      </c>
      <c r="K147" s="20"/>
      <c r="L147" s="18"/>
      <c r="M147" s="2"/>
    </row>
    <row r="148" spans="1:13" ht="30" customHeight="1" x14ac:dyDescent="0.3">
      <c r="A148" s="27" t="s">
        <v>871</v>
      </c>
      <c r="B148" s="47" t="s">
        <v>382</v>
      </c>
      <c r="C148" s="47"/>
      <c r="D148" s="47" t="s">
        <v>39</v>
      </c>
      <c r="E148" s="46">
        <v>1983</v>
      </c>
      <c r="F148" s="46">
        <v>1</v>
      </c>
      <c r="G148" s="3"/>
      <c r="H148" s="4">
        <v>17</v>
      </c>
      <c r="I148" s="4">
        <f t="shared" ref="I148:I179" si="5">H148*$L$7</f>
        <v>20.57</v>
      </c>
      <c r="J148" s="18" t="s">
        <v>10</v>
      </c>
      <c r="K148" s="20"/>
      <c r="L148" s="18"/>
      <c r="M148" s="2"/>
    </row>
    <row r="149" spans="1:13" ht="30" customHeight="1" x14ac:dyDescent="0.3">
      <c r="A149" s="27" t="s">
        <v>870</v>
      </c>
      <c r="B149" s="47" t="s">
        <v>382</v>
      </c>
      <c r="C149" s="47"/>
      <c r="D149" s="47" t="s">
        <v>39</v>
      </c>
      <c r="E149" s="46">
        <v>1983</v>
      </c>
      <c r="F149" s="46">
        <v>1</v>
      </c>
      <c r="G149" s="3"/>
      <c r="H149" s="4">
        <v>20</v>
      </c>
      <c r="I149" s="4">
        <f t="shared" si="5"/>
        <v>24.2</v>
      </c>
      <c r="J149" s="18" t="s">
        <v>10</v>
      </c>
      <c r="K149" s="20"/>
      <c r="L149" s="18"/>
      <c r="M149" s="2"/>
    </row>
    <row r="150" spans="1:13" ht="30" customHeight="1" x14ac:dyDescent="0.3">
      <c r="A150" s="27" t="s">
        <v>964</v>
      </c>
      <c r="B150" s="47" t="s">
        <v>11</v>
      </c>
      <c r="C150" s="47"/>
      <c r="D150" s="47" t="s">
        <v>39</v>
      </c>
      <c r="E150" s="46">
        <v>2022</v>
      </c>
      <c r="F150" s="46">
        <v>12</v>
      </c>
      <c r="G150" s="3"/>
      <c r="H150" s="4">
        <v>26.36</v>
      </c>
      <c r="I150" s="4">
        <f t="shared" si="5"/>
        <v>31.895599999999998</v>
      </c>
      <c r="J150" s="18" t="s">
        <v>10</v>
      </c>
      <c r="K150" s="20" t="s">
        <v>30</v>
      </c>
      <c r="L150" s="18"/>
      <c r="M150" s="2"/>
    </row>
    <row r="151" spans="1:13" ht="30" customHeight="1" x14ac:dyDescent="0.3">
      <c r="A151" s="58" t="s">
        <v>1290</v>
      </c>
      <c r="B151" s="3" t="s">
        <v>11</v>
      </c>
      <c r="C151" s="3"/>
      <c r="D151" s="47" t="s">
        <v>39</v>
      </c>
      <c r="E151" s="3">
        <v>1978</v>
      </c>
      <c r="F151" s="3">
        <v>2</v>
      </c>
      <c r="G151" s="3"/>
      <c r="H151" s="4">
        <v>45</v>
      </c>
      <c r="I151" s="4">
        <f t="shared" si="5"/>
        <v>54.449999999999996</v>
      </c>
      <c r="J151" s="18" t="s">
        <v>10</v>
      </c>
      <c r="K151" s="20"/>
      <c r="L151" s="18"/>
      <c r="M151" s="2"/>
    </row>
    <row r="152" spans="1:13" ht="30" customHeight="1" x14ac:dyDescent="0.3">
      <c r="A152" s="19" t="s">
        <v>952</v>
      </c>
      <c r="B152" s="3" t="s">
        <v>18</v>
      </c>
      <c r="C152" s="3"/>
      <c r="D152" s="47" t="s">
        <v>39</v>
      </c>
      <c r="E152" s="3">
        <v>2009</v>
      </c>
      <c r="F152" s="3">
        <v>1</v>
      </c>
      <c r="G152" s="3"/>
      <c r="H152" s="4">
        <v>10</v>
      </c>
      <c r="I152" s="4">
        <f t="shared" si="5"/>
        <v>12.1</v>
      </c>
      <c r="J152" s="18"/>
      <c r="K152" s="20"/>
      <c r="L152" s="18"/>
      <c r="M152" s="2"/>
    </row>
    <row r="153" spans="1:13" ht="30" customHeight="1" x14ac:dyDescent="0.3">
      <c r="A153" s="27" t="s">
        <v>1490</v>
      </c>
      <c r="B153" s="47" t="s">
        <v>12</v>
      </c>
      <c r="C153" s="47"/>
      <c r="D153" s="47" t="s">
        <v>39</v>
      </c>
      <c r="E153" s="46">
        <v>1995</v>
      </c>
      <c r="F153" s="46">
        <v>2</v>
      </c>
      <c r="G153" s="3"/>
      <c r="H153" s="4">
        <v>39</v>
      </c>
      <c r="I153" s="4">
        <f t="shared" si="5"/>
        <v>47.19</v>
      </c>
      <c r="J153" s="18" t="s">
        <v>10</v>
      </c>
      <c r="K153" s="20"/>
      <c r="L153" s="18"/>
      <c r="M153" s="2"/>
    </row>
    <row r="154" spans="1:13" ht="30" customHeight="1" x14ac:dyDescent="0.3">
      <c r="A154" s="27" t="s">
        <v>1495</v>
      </c>
      <c r="B154" s="47" t="s">
        <v>12</v>
      </c>
      <c r="C154" s="47"/>
      <c r="D154" s="47" t="s">
        <v>39</v>
      </c>
      <c r="E154" s="46">
        <v>1982</v>
      </c>
      <c r="F154" s="46">
        <v>2</v>
      </c>
      <c r="G154" s="3"/>
      <c r="H154" s="4">
        <v>95</v>
      </c>
      <c r="I154" s="4">
        <f t="shared" si="5"/>
        <v>114.95</v>
      </c>
      <c r="J154" s="18" t="s">
        <v>10</v>
      </c>
      <c r="K154" s="20"/>
      <c r="L154" s="18"/>
      <c r="M154" s="2"/>
    </row>
    <row r="155" spans="1:13" ht="30" customHeight="1" x14ac:dyDescent="0.3">
      <c r="A155" s="27" t="s">
        <v>1495</v>
      </c>
      <c r="B155" s="47" t="s">
        <v>12</v>
      </c>
      <c r="C155" s="47"/>
      <c r="D155" s="47" t="s">
        <v>39</v>
      </c>
      <c r="E155" s="46">
        <v>1983</v>
      </c>
      <c r="F155" s="46">
        <v>3</v>
      </c>
      <c r="G155" s="3"/>
      <c r="H155" s="4">
        <v>60</v>
      </c>
      <c r="I155" s="4">
        <f t="shared" si="5"/>
        <v>72.599999999999994</v>
      </c>
      <c r="J155" s="18" t="s">
        <v>10</v>
      </c>
      <c r="K155" s="20"/>
      <c r="L155" s="18"/>
      <c r="M155" s="2"/>
    </row>
    <row r="156" spans="1:13" ht="30" customHeight="1" x14ac:dyDescent="0.3">
      <c r="A156" s="27" t="s">
        <v>1494</v>
      </c>
      <c r="B156" s="47" t="s">
        <v>12</v>
      </c>
      <c r="C156" s="47"/>
      <c r="D156" s="47" t="s">
        <v>39</v>
      </c>
      <c r="E156" s="46">
        <v>1983</v>
      </c>
      <c r="F156" s="46">
        <v>3</v>
      </c>
      <c r="G156" s="3"/>
      <c r="H156" s="4">
        <v>75</v>
      </c>
      <c r="I156" s="4">
        <f t="shared" si="5"/>
        <v>90.75</v>
      </c>
      <c r="J156" s="18" t="s">
        <v>10</v>
      </c>
      <c r="K156" s="20"/>
      <c r="L156" s="18"/>
      <c r="M156" s="2"/>
    </row>
    <row r="157" spans="1:13" ht="30" customHeight="1" x14ac:dyDescent="0.3">
      <c r="A157" s="27" t="s">
        <v>757</v>
      </c>
      <c r="B157" s="47" t="s">
        <v>23</v>
      </c>
      <c r="C157" s="47" t="s">
        <v>718</v>
      </c>
      <c r="D157" s="47" t="s">
        <v>39</v>
      </c>
      <c r="E157" s="46">
        <v>1971</v>
      </c>
      <c r="F157" s="46">
        <v>1</v>
      </c>
      <c r="G157" s="3"/>
      <c r="H157" s="4">
        <v>55</v>
      </c>
      <c r="I157" s="4">
        <f t="shared" si="5"/>
        <v>66.55</v>
      </c>
      <c r="J157" s="18"/>
      <c r="K157" s="20"/>
      <c r="L157" s="18"/>
      <c r="M157" s="2"/>
    </row>
    <row r="158" spans="1:13" ht="30" customHeight="1" x14ac:dyDescent="0.3">
      <c r="A158" s="27" t="s">
        <v>1964</v>
      </c>
      <c r="B158" s="47" t="s">
        <v>23</v>
      </c>
      <c r="C158" s="47" t="s">
        <v>358</v>
      </c>
      <c r="D158" s="47" t="s">
        <v>39</v>
      </c>
      <c r="E158" s="46">
        <v>2019</v>
      </c>
      <c r="F158" s="46">
        <v>7</v>
      </c>
      <c r="G158" s="3"/>
      <c r="H158" s="4">
        <v>16.5</v>
      </c>
      <c r="I158" s="4">
        <f t="shared" si="5"/>
        <v>19.965</v>
      </c>
      <c r="J158" s="18" t="s">
        <v>10</v>
      </c>
      <c r="K158" s="20"/>
      <c r="L158" s="18"/>
      <c r="M158" s="2"/>
    </row>
    <row r="159" spans="1:13" ht="30" customHeight="1" x14ac:dyDescent="0.3">
      <c r="A159" s="19" t="s">
        <v>526</v>
      </c>
      <c r="B159" s="3" t="s">
        <v>47</v>
      </c>
      <c r="C159" s="3"/>
      <c r="D159" s="47" t="s">
        <v>39</v>
      </c>
      <c r="E159" s="3">
        <v>1988</v>
      </c>
      <c r="F159" s="3">
        <v>1</v>
      </c>
      <c r="G159" s="3"/>
      <c r="H159" s="4">
        <v>15</v>
      </c>
      <c r="I159" s="4">
        <f t="shared" si="5"/>
        <v>18.149999999999999</v>
      </c>
      <c r="J159" s="18"/>
      <c r="K159" s="20"/>
      <c r="L159" s="18"/>
      <c r="M159" s="2"/>
    </row>
    <row r="160" spans="1:13" ht="30" customHeight="1" x14ac:dyDescent="0.3">
      <c r="A160" s="27" t="s">
        <v>1054</v>
      </c>
      <c r="B160" s="47" t="s">
        <v>13</v>
      </c>
      <c r="C160" s="47"/>
      <c r="D160" s="47" t="s">
        <v>39</v>
      </c>
      <c r="E160" s="46">
        <v>1994</v>
      </c>
      <c r="F160" s="46">
        <v>1</v>
      </c>
      <c r="G160" s="3"/>
      <c r="H160" s="4">
        <v>45</v>
      </c>
      <c r="I160" s="4">
        <f t="shared" si="5"/>
        <v>54.449999999999996</v>
      </c>
      <c r="J160" s="18" t="s">
        <v>10</v>
      </c>
      <c r="K160" s="20"/>
      <c r="L160" s="18"/>
      <c r="M160" s="2"/>
    </row>
    <row r="161" spans="1:13" ht="30" customHeight="1" x14ac:dyDescent="0.3">
      <c r="A161" s="27" t="s">
        <v>1429</v>
      </c>
      <c r="B161" s="47" t="s">
        <v>671</v>
      </c>
      <c r="C161" s="47" t="s">
        <v>718</v>
      </c>
      <c r="D161" s="47" t="s">
        <v>39</v>
      </c>
      <c r="E161" s="46">
        <v>1955</v>
      </c>
      <c r="F161" s="46">
        <f>3-2</f>
        <v>1</v>
      </c>
      <c r="G161" s="3"/>
      <c r="H161" s="4">
        <v>45</v>
      </c>
      <c r="I161" s="4">
        <f t="shared" si="5"/>
        <v>54.449999999999996</v>
      </c>
      <c r="J161" s="18"/>
      <c r="K161" s="20"/>
      <c r="L161" s="18"/>
      <c r="M161" s="2"/>
    </row>
    <row r="162" spans="1:13" ht="30" customHeight="1" x14ac:dyDescent="0.3">
      <c r="A162" s="27" t="s">
        <v>1965</v>
      </c>
      <c r="B162" s="47" t="s">
        <v>408</v>
      </c>
      <c r="C162" s="47"/>
      <c r="D162" s="73" t="s">
        <v>39</v>
      </c>
      <c r="E162" s="46">
        <v>2018</v>
      </c>
      <c r="F162" s="46">
        <v>4</v>
      </c>
      <c r="G162" s="3">
        <v>0.375</v>
      </c>
      <c r="H162" s="4">
        <v>12</v>
      </c>
      <c r="I162" s="4">
        <f t="shared" si="5"/>
        <v>14.52</v>
      </c>
      <c r="J162" s="18" t="s">
        <v>10</v>
      </c>
      <c r="K162" s="20"/>
      <c r="L162" s="18"/>
      <c r="M162" s="2"/>
    </row>
    <row r="163" spans="1:13" ht="30" customHeight="1" x14ac:dyDescent="0.3">
      <c r="A163" s="27" t="s">
        <v>914</v>
      </c>
      <c r="B163" s="47" t="s">
        <v>11</v>
      </c>
      <c r="C163" s="47"/>
      <c r="D163" s="47" t="s">
        <v>39</v>
      </c>
      <c r="E163" s="46">
        <v>1970</v>
      </c>
      <c r="F163" s="46">
        <v>4</v>
      </c>
      <c r="G163" s="3"/>
      <c r="H163" s="4">
        <v>39</v>
      </c>
      <c r="I163" s="4">
        <f t="shared" si="5"/>
        <v>47.19</v>
      </c>
      <c r="J163" s="18"/>
      <c r="K163" s="20"/>
      <c r="L163" s="18"/>
      <c r="M163" s="2"/>
    </row>
    <row r="164" spans="1:13" ht="30" customHeight="1" x14ac:dyDescent="0.3">
      <c r="A164" s="27" t="s">
        <v>734</v>
      </c>
      <c r="B164" s="47" t="s">
        <v>11</v>
      </c>
      <c r="C164" s="47"/>
      <c r="D164" s="47" t="s">
        <v>39</v>
      </c>
      <c r="E164" s="46">
        <v>1970</v>
      </c>
      <c r="F164" s="46">
        <v>1</v>
      </c>
      <c r="G164" s="3"/>
      <c r="H164" s="4">
        <v>50</v>
      </c>
      <c r="I164" s="4">
        <f t="shared" si="5"/>
        <v>60.5</v>
      </c>
      <c r="J164" s="18"/>
      <c r="K164" s="20"/>
      <c r="L164" s="18"/>
      <c r="M164" s="2"/>
    </row>
    <row r="165" spans="1:13" ht="30" customHeight="1" x14ac:dyDescent="0.3">
      <c r="A165" s="27" t="s">
        <v>741</v>
      </c>
      <c r="B165" s="47" t="s">
        <v>11</v>
      </c>
      <c r="C165" s="47"/>
      <c r="D165" s="47" t="s">
        <v>39</v>
      </c>
      <c r="E165" s="46">
        <v>1970</v>
      </c>
      <c r="F165" s="46">
        <v>6</v>
      </c>
      <c r="G165" s="3"/>
      <c r="H165" s="4">
        <v>45</v>
      </c>
      <c r="I165" s="4">
        <f t="shared" si="5"/>
        <v>54.449999999999996</v>
      </c>
      <c r="J165" s="18"/>
      <c r="K165" s="20"/>
      <c r="L165" s="18"/>
      <c r="M165" s="2"/>
    </row>
    <row r="166" spans="1:13" ht="30" customHeight="1" x14ac:dyDescent="0.3">
      <c r="A166" s="19" t="s">
        <v>26</v>
      </c>
      <c r="B166" s="3" t="s">
        <v>11</v>
      </c>
      <c r="C166" s="3"/>
      <c r="D166" s="47" t="s">
        <v>39</v>
      </c>
      <c r="E166" s="3">
        <v>1970</v>
      </c>
      <c r="F166" s="3">
        <v>2</v>
      </c>
      <c r="G166" s="3">
        <v>0.375</v>
      </c>
      <c r="H166" s="4">
        <v>15</v>
      </c>
      <c r="I166" s="4">
        <f t="shared" si="5"/>
        <v>18.149999999999999</v>
      </c>
      <c r="J166" s="18"/>
      <c r="K166" s="20"/>
      <c r="L166" s="18"/>
      <c r="M166" s="2"/>
    </row>
    <row r="167" spans="1:13" ht="30" customHeight="1" x14ac:dyDescent="0.3">
      <c r="A167" s="19" t="s">
        <v>527</v>
      </c>
      <c r="B167" s="3" t="s">
        <v>25</v>
      </c>
      <c r="C167" s="3"/>
      <c r="D167" s="47" t="s">
        <v>39</v>
      </c>
      <c r="E167" s="3">
        <v>2004</v>
      </c>
      <c r="F167" s="3">
        <v>1</v>
      </c>
      <c r="G167" s="3"/>
      <c r="H167" s="4">
        <v>12</v>
      </c>
      <c r="I167" s="4">
        <f t="shared" si="5"/>
        <v>14.52</v>
      </c>
      <c r="J167" s="18"/>
      <c r="K167" s="20"/>
      <c r="L167" s="18"/>
      <c r="M167" s="2"/>
    </row>
    <row r="168" spans="1:13" ht="30" customHeight="1" x14ac:dyDescent="0.3">
      <c r="A168" s="27" t="s">
        <v>782</v>
      </c>
      <c r="B168" s="47" t="s">
        <v>443</v>
      </c>
      <c r="C168" s="47"/>
      <c r="D168" s="47" t="s">
        <v>39</v>
      </c>
      <c r="E168" s="46">
        <v>1970</v>
      </c>
      <c r="F168" s="46">
        <v>1</v>
      </c>
      <c r="G168" s="3"/>
      <c r="H168" s="4">
        <v>38</v>
      </c>
      <c r="I168" s="4">
        <f t="shared" si="5"/>
        <v>45.98</v>
      </c>
      <c r="J168" s="18"/>
      <c r="K168" s="20"/>
      <c r="L168" s="18"/>
      <c r="M168" s="2"/>
    </row>
    <row r="169" spans="1:13" ht="30" customHeight="1" x14ac:dyDescent="0.3">
      <c r="A169" s="27" t="s">
        <v>781</v>
      </c>
      <c r="B169" s="47" t="s">
        <v>443</v>
      </c>
      <c r="C169" s="47"/>
      <c r="D169" s="47" t="s">
        <v>39</v>
      </c>
      <c r="E169" s="46">
        <v>1970</v>
      </c>
      <c r="F169" s="46">
        <v>1</v>
      </c>
      <c r="G169" s="3"/>
      <c r="H169" s="4">
        <v>30</v>
      </c>
      <c r="I169" s="4">
        <f t="shared" si="5"/>
        <v>36.299999999999997</v>
      </c>
      <c r="J169" s="18"/>
      <c r="K169" s="20"/>
      <c r="L169" s="18"/>
      <c r="M169" s="2"/>
    </row>
    <row r="170" spans="1:13" ht="30" customHeight="1" x14ac:dyDescent="0.3">
      <c r="A170" s="27" t="s">
        <v>784</v>
      </c>
      <c r="B170" s="47" t="s">
        <v>443</v>
      </c>
      <c r="C170" s="47"/>
      <c r="D170" s="47" t="s">
        <v>39</v>
      </c>
      <c r="E170" s="46" t="s">
        <v>771</v>
      </c>
      <c r="F170" s="46">
        <v>1</v>
      </c>
      <c r="G170" s="3"/>
      <c r="H170" s="4">
        <v>35</v>
      </c>
      <c r="I170" s="4">
        <f t="shared" si="5"/>
        <v>42.35</v>
      </c>
      <c r="J170" s="18"/>
      <c r="K170" s="20"/>
      <c r="L170" s="18"/>
      <c r="M170" s="2"/>
    </row>
    <row r="171" spans="1:13" ht="30" customHeight="1" x14ac:dyDescent="0.3">
      <c r="A171" s="27" t="s">
        <v>783</v>
      </c>
      <c r="B171" s="47" t="s">
        <v>443</v>
      </c>
      <c r="C171" s="47"/>
      <c r="D171" s="47" t="s">
        <v>39</v>
      </c>
      <c r="E171" s="46">
        <v>1970</v>
      </c>
      <c r="F171" s="46">
        <v>1</v>
      </c>
      <c r="G171" s="3"/>
      <c r="H171" s="4">
        <v>45</v>
      </c>
      <c r="I171" s="4">
        <f t="shared" si="5"/>
        <v>54.449999999999996</v>
      </c>
      <c r="J171" s="18"/>
      <c r="K171" s="20"/>
      <c r="L171" s="18"/>
      <c r="M171" s="2"/>
    </row>
    <row r="172" spans="1:13" ht="30" customHeight="1" x14ac:dyDescent="0.3">
      <c r="A172" s="27" t="s">
        <v>1239</v>
      </c>
      <c r="B172" s="47" t="s">
        <v>576</v>
      </c>
      <c r="C172" s="47"/>
      <c r="D172" s="47" t="s">
        <v>39</v>
      </c>
      <c r="E172" s="46">
        <v>1983</v>
      </c>
      <c r="F172" s="46">
        <f>2-1</f>
        <v>1</v>
      </c>
      <c r="G172" s="3"/>
      <c r="H172" s="4">
        <v>15</v>
      </c>
      <c r="I172" s="4">
        <f t="shared" si="5"/>
        <v>18.149999999999999</v>
      </c>
      <c r="J172" s="18" t="s">
        <v>10</v>
      </c>
      <c r="K172" s="20"/>
      <c r="L172" s="18"/>
      <c r="M172" s="2"/>
    </row>
    <row r="173" spans="1:13" ht="30" customHeight="1" x14ac:dyDescent="0.3">
      <c r="A173" s="19" t="s">
        <v>1325</v>
      </c>
      <c r="B173" s="3" t="s">
        <v>15</v>
      </c>
      <c r="C173" s="3"/>
      <c r="D173" s="47" t="s">
        <v>39</v>
      </c>
      <c r="E173" s="3">
        <v>2019</v>
      </c>
      <c r="F173" s="3">
        <v>2</v>
      </c>
      <c r="G173" s="3"/>
      <c r="H173" s="4">
        <v>20.66</v>
      </c>
      <c r="I173" s="4">
        <f t="shared" si="5"/>
        <v>24.9986</v>
      </c>
      <c r="J173" s="18" t="s">
        <v>10</v>
      </c>
      <c r="K173" s="20" t="s">
        <v>24</v>
      </c>
      <c r="L173" s="18"/>
      <c r="M173" s="2"/>
    </row>
    <row r="174" spans="1:13" ht="30" customHeight="1" x14ac:dyDescent="0.3">
      <c r="A174" s="19" t="s">
        <v>636</v>
      </c>
      <c r="B174" s="3" t="s">
        <v>15</v>
      </c>
      <c r="C174" s="3"/>
      <c r="D174" s="47" t="s">
        <v>39</v>
      </c>
      <c r="E174" s="3">
        <v>1989</v>
      </c>
      <c r="F174" s="3">
        <v>2</v>
      </c>
      <c r="G174" s="3">
        <v>0.375</v>
      </c>
      <c r="H174" s="4">
        <v>25</v>
      </c>
      <c r="I174" s="4">
        <f t="shared" si="5"/>
        <v>30.25</v>
      </c>
      <c r="J174" s="18"/>
      <c r="K174" s="20"/>
      <c r="L174" s="18"/>
      <c r="M174" s="2"/>
    </row>
    <row r="175" spans="1:13" ht="30" customHeight="1" x14ac:dyDescent="0.3">
      <c r="A175" s="19" t="s">
        <v>555</v>
      </c>
      <c r="B175" s="3" t="s">
        <v>12</v>
      </c>
      <c r="C175" s="3"/>
      <c r="D175" s="47" t="s">
        <v>39</v>
      </c>
      <c r="E175" s="3">
        <v>1983</v>
      </c>
      <c r="F175" s="3">
        <v>2</v>
      </c>
      <c r="G175" s="3"/>
      <c r="H175" s="4">
        <v>55</v>
      </c>
      <c r="I175" s="4">
        <f t="shared" si="5"/>
        <v>66.55</v>
      </c>
      <c r="J175" s="18"/>
      <c r="K175" s="20"/>
      <c r="L175" s="18"/>
      <c r="M175" s="2"/>
    </row>
    <row r="176" spans="1:13" ht="30" customHeight="1" x14ac:dyDescent="0.3">
      <c r="A176" s="27" t="s">
        <v>420</v>
      </c>
      <c r="B176" s="47" t="s">
        <v>15</v>
      </c>
      <c r="C176" s="47"/>
      <c r="D176" s="47" t="s">
        <v>39</v>
      </c>
      <c r="E176" s="46">
        <v>1984</v>
      </c>
      <c r="F176" s="46">
        <v>6</v>
      </c>
      <c r="G176" s="3"/>
      <c r="H176" s="4">
        <v>95</v>
      </c>
      <c r="I176" s="4">
        <f t="shared" si="5"/>
        <v>114.95</v>
      </c>
      <c r="J176" s="18" t="s">
        <v>10</v>
      </c>
      <c r="K176" s="20"/>
      <c r="L176" s="18"/>
      <c r="M176" s="2"/>
    </row>
    <row r="177" spans="1:13" ht="30" customHeight="1" x14ac:dyDescent="0.3">
      <c r="A177" s="19" t="s">
        <v>420</v>
      </c>
      <c r="B177" s="3" t="s">
        <v>15</v>
      </c>
      <c r="C177" s="3"/>
      <c r="D177" s="47" t="s">
        <v>39</v>
      </c>
      <c r="E177" s="3">
        <v>2000</v>
      </c>
      <c r="F177" s="3">
        <v>1</v>
      </c>
      <c r="G177" s="3"/>
      <c r="H177" s="4">
        <v>185</v>
      </c>
      <c r="I177" s="4">
        <f t="shared" si="5"/>
        <v>223.85</v>
      </c>
      <c r="J177" s="18"/>
      <c r="K177" s="20"/>
      <c r="L177" s="18"/>
      <c r="M177" s="2"/>
    </row>
    <row r="178" spans="1:13" ht="30" customHeight="1" x14ac:dyDescent="0.3">
      <c r="A178" s="27" t="s">
        <v>1860</v>
      </c>
      <c r="B178" s="47" t="s">
        <v>15</v>
      </c>
      <c r="C178" s="47"/>
      <c r="D178" s="47" t="s">
        <v>39</v>
      </c>
      <c r="E178" s="46">
        <v>1978</v>
      </c>
      <c r="F178" s="46">
        <v>2</v>
      </c>
      <c r="G178" s="3"/>
      <c r="H178" s="4">
        <v>135</v>
      </c>
      <c r="I178" s="4">
        <f t="shared" si="5"/>
        <v>163.35</v>
      </c>
      <c r="J178" s="18" t="s">
        <v>10</v>
      </c>
      <c r="K178" s="20"/>
      <c r="L178" s="18"/>
      <c r="M178" s="2"/>
    </row>
    <row r="179" spans="1:13" ht="30" customHeight="1" x14ac:dyDescent="0.3">
      <c r="A179" s="27" t="s">
        <v>1552</v>
      </c>
      <c r="B179" s="47" t="s">
        <v>9</v>
      </c>
      <c r="C179" s="47"/>
      <c r="D179" s="47" t="s">
        <v>39</v>
      </c>
      <c r="E179" s="46">
        <v>1995</v>
      </c>
      <c r="F179" s="46">
        <v>12</v>
      </c>
      <c r="G179" s="3"/>
      <c r="H179" s="4">
        <v>75</v>
      </c>
      <c r="I179" s="4">
        <f t="shared" si="5"/>
        <v>90.75</v>
      </c>
      <c r="J179" s="18" t="s">
        <v>10</v>
      </c>
      <c r="K179" s="20" t="s">
        <v>24</v>
      </c>
      <c r="L179" s="18"/>
      <c r="M179" s="2"/>
    </row>
    <row r="180" spans="1:13" ht="30" customHeight="1" x14ac:dyDescent="0.3">
      <c r="A180" s="27" t="s">
        <v>1032</v>
      </c>
      <c r="B180" s="47" t="s">
        <v>9</v>
      </c>
      <c r="C180" s="47"/>
      <c r="D180" s="47" t="s">
        <v>39</v>
      </c>
      <c r="E180" s="46">
        <v>1978</v>
      </c>
      <c r="F180" s="46">
        <v>5</v>
      </c>
      <c r="G180" s="3"/>
      <c r="H180" s="4">
        <v>55</v>
      </c>
      <c r="I180" s="4">
        <f t="shared" ref="I180:I198" si="6">H180*$L$7</f>
        <v>66.55</v>
      </c>
      <c r="J180" s="18" t="s">
        <v>10</v>
      </c>
      <c r="K180" s="20"/>
      <c r="L180" s="18"/>
      <c r="M180" s="2"/>
    </row>
    <row r="181" spans="1:13" ht="30" customHeight="1" x14ac:dyDescent="0.3">
      <c r="A181" s="27" t="s">
        <v>1031</v>
      </c>
      <c r="B181" s="47" t="s">
        <v>9</v>
      </c>
      <c r="C181" s="47"/>
      <c r="D181" s="47" t="s">
        <v>39</v>
      </c>
      <c r="E181" s="46">
        <v>1978</v>
      </c>
      <c r="F181" s="46">
        <v>2</v>
      </c>
      <c r="G181" s="3"/>
      <c r="H181" s="4">
        <v>65</v>
      </c>
      <c r="I181" s="4">
        <f t="shared" si="6"/>
        <v>78.649999999999991</v>
      </c>
      <c r="J181" s="18" t="s">
        <v>10</v>
      </c>
      <c r="K181" s="20"/>
      <c r="L181" s="18"/>
      <c r="M181" s="2"/>
    </row>
    <row r="182" spans="1:13" ht="30" customHeight="1" x14ac:dyDescent="0.3">
      <c r="A182" s="27" t="s">
        <v>1170</v>
      </c>
      <c r="B182" s="47" t="s">
        <v>9</v>
      </c>
      <c r="C182" s="47"/>
      <c r="D182" s="47" t="s">
        <v>39</v>
      </c>
      <c r="E182" s="46">
        <v>1980</v>
      </c>
      <c r="F182" s="46">
        <v>8</v>
      </c>
      <c r="G182" s="3"/>
      <c r="H182" s="4">
        <v>59</v>
      </c>
      <c r="I182" s="4">
        <f t="shared" si="6"/>
        <v>71.39</v>
      </c>
      <c r="J182" s="18"/>
      <c r="K182" s="20"/>
      <c r="L182" s="18"/>
      <c r="M182" s="2"/>
    </row>
    <row r="183" spans="1:13" ht="30" customHeight="1" x14ac:dyDescent="0.3">
      <c r="A183" s="27" t="s">
        <v>1040</v>
      </c>
      <c r="B183" s="47" t="s">
        <v>9</v>
      </c>
      <c r="C183" s="47"/>
      <c r="D183" s="47" t="s">
        <v>39</v>
      </c>
      <c r="E183" s="46">
        <v>1978</v>
      </c>
      <c r="F183" s="46">
        <v>1</v>
      </c>
      <c r="G183" s="3"/>
      <c r="H183" s="4">
        <v>48</v>
      </c>
      <c r="I183" s="4">
        <f t="shared" si="6"/>
        <v>58.08</v>
      </c>
      <c r="J183" s="18"/>
      <c r="K183" s="20"/>
      <c r="L183" s="18"/>
      <c r="M183" s="2"/>
    </row>
    <row r="184" spans="1:13" ht="30" customHeight="1" x14ac:dyDescent="0.3">
      <c r="A184" s="27" t="s">
        <v>1039</v>
      </c>
      <c r="B184" s="47" t="s">
        <v>9</v>
      </c>
      <c r="C184" s="47"/>
      <c r="D184" s="47" t="s">
        <v>39</v>
      </c>
      <c r="E184" s="46">
        <v>1978</v>
      </c>
      <c r="F184" s="46">
        <v>1</v>
      </c>
      <c r="G184" s="3"/>
      <c r="H184" s="4">
        <v>55</v>
      </c>
      <c r="I184" s="4">
        <f t="shared" si="6"/>
        <v>66.55</v>
      </c>
      <c r="J184" s="18"/>
      <c r="K184" s="20"/>
      <c r="L184" s="18"/>
      <c r="M184" s="2"/>
    </row>
    <row r="185" spans="1:13" ht="30" customHeight="1" x14ac:dyDescent="0.3">
      <c r="A185" s="19" t="s">
        <v>442</v>
      </c>
      <c r="B185" s="3" t="s">
        <v>443</v>
      </c>
      <c r="C185" s="3"/>
      <c r="D185" s="47" t="s">
        <v>39</v>
      </c>
      <c r="E185" s="3">
        <v>1996</v>
      </c>
      <c r="F185" s="3">
        <v>1</v>
      </c>
      <c r="G185" s="3">
        <v>1.5</v>
      </c>
      <c r="H185" s="4">
        <v>30</v>
      </c>
      <c r="I185" s="4">
        <f t="shared" si="6"/>
        <v>36.299999999999997</v>
      </c>
      <c r="J185" s="18"/>
      <c r="K185" s="20"/>
      <c r="L185" s="18"/>
      <c r="M185" s="2"/>
    </row>
    <row r="186" spans="1:13" ht="30" customHeight="1" x14ac:dyDescent="0.3">
      <c r="A186" s="27" t="s">
        <v>1360</v>
      </c>
      <c r="B186" s="47" t="s">
        <v>382</v>
      </c>
      <c r="C186" s="47"/>
      <c r="D186" s="47" t="s">
        <v>39</v>
      </c>
      <c r="E186" s="46">
        <v>1999</v>
      </c>
      <c r="F186" s="46">
        <v>3</v>
      </c>
      <c r="G186" s="3"/>
      <c r="H186" s="4">
        <v>10</v>
      </c>
      <c r="I186" s="4">
        <f t="shared" si="6"/>
        <v>12.1</v>
      </c>
      <c r="J186" s="18" t="s">
        <v>10</v>
      </c>
      <c r="K186" s="20"/>
      <c r="L186" s="18"/>
      <c r="M186" s="2"/>
    </row>
    <row r="187" spans="1:13" ht="30" customHeight="1" x14ac:dyDescent="0.3">
      <c r="A187" s="27" t="s">
        <v>1382</v>
      </c>
      <c r="B187" s="47" t="s">
        <v>12</v>
      </c>
      <c r="C187" s="47"/>
      <c r="D187" s="47" t="s">
        <v>39</v>
      </c>
      <c r="E187" s="46">
        <v>2018</v>
      </c>
      <c r="F187" s="46">
        <v>2</v>
      </c>
      <c r="G187" s="3"/>
      <c r="H187" s="4">
        <v>75</v>
      </c>
      <c r="I187" s="4">
        <f t="shared" si="6"/>
        <v>90.75</v>
      </c>
      <c r="J187" s="18" t="s">
        <v>10</v>
      </c>
      <c r="K187" s="20"/>
      <c r="L187" s="18"/>
      <c r="M187" s="2"/>
    </row>
    <row r="188" spans="1:13" ht="30" customHeight="1" x14ac:dyDescent="0.3">
      <c r="A188" s="27" t="s">
        <v>872</v>
      </c>
      <c r="B188" s="47" t="s">
        <v>28</v>
      </c>
      <c r="C188" s="47"/>
      <c r="D188" s="47" t="s">
        <v>39</v>
      </c>
      <c r="E188" s="46">
        <v>1980</v>
      </c>
      <c r="F188" s="46">
        <v>11</v>
      </c>
      <c r="G188" s="3"/>
      <c r="H188" s="4">
        <v>23</v>
      </c>
      <c r="I188" s="4">
        <f t="shared" si="6"/>
        <v>27.83</v>
      </c>
      <c r="J188" s="18"/>
      <c r="K188" s="20"/>
      <c r="L188" s="18"/>
      <c r="M188" s="2"/>
    </row>
    <row r="189" spans="1:13" ht="30" customHeight="1" x14ac:dyDescent="0.3">
      <c r="A189" s="27" t="s">
        <v>831</v>
      </c>
      <c r="B189" s="47" t="s">
        <v>28</v>
      </c>
      <c r="C189" s="47"/>
      <c r="D189" s="47" t="s">
        <v>39</v>
      </c>
      <c r="E189" s="46">
        <v>1990</v>
      </c>
      <c r="F189" s="46">
        <v>3</v>
      </c>
      <c r="G189" s="3"/>
      <c r="H189" s="4">
        <v>28</v>
      </c>
      <c r="I189" s="4">
        <f t="shared" si="6"/>
        <v>33.879999999999995</v>
      </c>
      <c r="J189" s="18" t="s">
        <v>10</v>
      </c>
      <c r="K189" s="20"/>
      <c r="L189" s="18"/>
      <c r="M189" s="2"/>
    </row>
    <row r="190" spans="1:13" ht="30" customHeight="1" x14ac:dyDescent="0.3">
      <c r="A190" s="27" t="s">
        <v>831</v>
      </c>
      <c r="B190" s="47" t="s">
        <v>28</v>
      </c>
      <c r="C190" s="47"/>
      <c r="D190" s="47" t="s">
        <v>39</v>
      </c>
      <c r="E190" s="46">
        <v>2008</v>
      </c>
      <c r="F190" s="46">
        <v>2</v>
      </c>
      <c r="G190" s="3"/>
      <c r="H190" s="4">
        <v>15</v>
      </c>
      <c r="I190" s="4">
        <f t="shared" si="6"/>
        <v>18.149999999999999</v>
      </c>
      <c r="J190" s="18"/>
      <c r="K190" s="20"/>
      <c r="L190" s="18"/>
      <c r="M190" s="2"/>
    </row>
    <row r="191" spans="1:13" ht="30" customHeight="1" x14ac:dyDescent="0.3">
      <c r="A191" s="27" t="s">
        <v>795</v>
      </c>
      <c r="B191" s="47" t="s">
        <v>11</v>
      </c>
      <c r="C191" s="47"/>
      <c r="D191" s="47" t="s">
        <v>39</v>
      </c>
      <c r="E191" s="46">
        <v>1988</v>
      </c>
      <c r="F191" s="46">
        <v>2</v>
      </c>
      <c r="G191" s="3"/>
      <c r="H191" s="4">
        <v>85</v>
      </c>
      <c r="I191" s="4">
        <f t="shared" si="6"/>
        <v>102.85</v>
      </c>
      <c r="J191" s="18"/>
      <c r="K191" s="20"/>
      <c r="L191" s="18"/>
      <c r="M191" s="2"/>
    </row>
    <row r="192" spans="1:13" ht="30" customHeight="1" x14ac:dyDescent="0.3">
      <c r="A192" s="27" t="s">
        <v>1926</v>
      </c>
      <c r="B192" s="47" t="s">
        <v>1935</v>
      </c>
      <c r="C192" s="47"/>
      <c r="D192" s="47" t="s">
        <v>39</v>
      </c>
      <c r="E192" s="46">
        <v>1990</v>
      </c>
      <c r="F192" s="46">
        <v>1</v>
      </c>
      <c r="G192" s="3"/>
      <c r="H192" s="4">
        <v>20</v>
      </c>
      <c r="I192" s="4">
        <f t="shared" si="6"/>
        <v>24.2</v>
      </c>
      <c r="J192" s="18" t="s">
        <v>10</v>
      </c>
      <c r="K192" s="20"/>
      <c r="L192" s="18"/>
      <c r="M192" s="2"/>
    </row>
    <row r="193" spans="1:13" ht="30" customHeight="1" x14ac:dyDescent="0.3">
      <c r="A193" s="27" t="s">
        <v>1342</v>
      </c>
      <c r="B193" s="47" t="s">
        <v>433</v>
      </c>
      <c r="C193" s="47"/>
      <c r="D193" s="47" t="s">
        <v>39</v>
      </c>
      <c r="E193" s="46">
        <v>1990</v>
      </c>
      <c r="F193" s="46">
        <v>1</v>
      </c>
      <c r="G193" s="3"/>
      <c r="H193" s="4">
        <v>15</v>
      </c>
      <c r="I193" s="4">
        <f t="shared" si="6"/>
        <v>18.149999999999999</v>
      </c>
      <c r="J193" s="18" t="s">
        <v>10</v>
      </c>
      <c r="K193" s="20"/>
      <c r="L193" s="18"/>
      <c r="M193" s="2"/>
    </row>
    <row r="194" spans="1:13" ht="30" customHeight="1" x14ac:dyDescent="0.3">
      <c r="A194" s="27" t="s">
        <v>1663</v>
      </c>
      <c r="B194" s="47" t="s">
        <v>13</v>
      </c>
      <c r="C194" s="47"/>
      <c r="D194" s="47" t="s">
        <v>39</v>
      </c>
      <c r="E194" s="46">
        <v>1988</v>
      </c>
      <c r="F194" s="46">
        <v>2</v>
      </c>
      <c r="G194" s="3"/>
      <c r="H194" s="4">
        <v>28</v>
      </c>
      <c r="I194" s="4">
        <f t="shared" si="6"/>
        <v>33.879999999999995</v>
      </c>
      <c r="J194" s="18" t="s">
        <v>10</v>
      </c>
      <c r="K194" s="20"/>
      <c r="L194" s="18"/>
      <c r="M194" s="2"/>
    </row>
    <row r="195" spans="1:13" ht="30" customHeight="1" x14ac:dyDescent="0.3">
      <c r="A195" s="19" t="s">
        <v>643</v>
      </c>
      <c r="B195" s="3" t="s">
        <v>682</v>
      </c>
      <c r="C195" s="3"/>
      <c r="D195" s="47" t="s">
        <v>39</v>
      </c>
      <c r="E195" s="3">
        <v>2005</v>
      </c>
      <c r="F195" s="3">
        <v>1</v>
      </c>
      <c r="G195" s="3"/>
      <c r="H195" s="4">
        <v>225</v>
      </c>
      <c r="I195" s="4">
        <f t="shared" si="6"/>
        <v>272.25</v>
      </c>
      <c r="J195" s="18"/>
      <c r="K195" s="20"/>
      <c r="L195" s="18"/>
      <c r="M195" s="2"/>
    </row>
    <row r="196" spans="1:13" ht="30" customHeight="1" x14ac:dyDescent="0.3">
      <c r="A196" s="19" t="s">
        <v>642</v>
      </c>
      <c r="B196" s="3" t="s">
        <v>682</v>
      </c>
      <c r="C196" s="3"/>
      <c r="D196" s="47" t="s">
        <v>39</v>
      </c>
      <c r="E196" s="3">
        <v>2005</v>
      </c>
      <c r="F196" s="3">
        <f>3-1</f>
        <v>2</v>
      </c>
      <c r="G196" s="3"/>
      <c r="H196" s="4">
        <v>245</v>
      </c>
      <c r="I196" s="4">
        <f t="shared" si="6"/>
        <v>296.45</v>
      </c>
      <c r="J196" s="18"/>
      <c r="K196" s="20"/>
      <c r="L196" s="18"/>
      <c r="M196" s="2"/>
    </row>
    <row r="197" spans="1:13" ht="30" customHeight="1" x14ac:dyDescent="0.3">
      <c r="A197" s="19" t="s">
        <v>645</v>
      </c>
      <c r="B197" s="3" t="s">
        <v>8</v>
      </c>
      <c r="C197" s="3" t="s">
        <v>718</v>
      </c>
      <c r="D197" s="47" t="s">
        <v>39</v>
      </c>
      <c r="E197" s="3">
        <v>2009</v>
      </c>
      <c r="F197" s="3">
        <f>2-1</f>
        <v>1</v>
      </c>
      <c r="G197" s="3"/>
      <c r="H197" s="4">
        <v>19</v>
      </c>
      <c r="I197" s="4">
        <f t="shared" si="6"/>
        <v>22.99</v>
      </c>
      <c r="J197" s="18"/>
      <c r="K197" s="20"/>
      <c r="L197" s="18"/>
      <c r="M197" s="2"/>
    </row>
    <row r="198" spans="1:13" ht="30" customHeight="1" x14ac:dyDescent="0.3">
      <c r="A198" s="27" t="s">
        <v>802</v>
      </c>
      <c r="B198" s="47" t="s">
        <v>32</v>
      </c>
      <c r="C198" s="47"/>
      <c r="D198" s="47" t="s">
        <v>39</v>
      </c>
      <c r="E198" s="46">
        <v>1989</v>
      </c>
      <c r="F198" s="46">
        <v>5</v>
      </c>
      <c r="G198" s="3"/>
      <c r="H198" s="4">
        <v>10</v>
      </c>
      <c r="I198" s="4">
        <f t="shared" si="6"/>
        <v>12.1</v>
      </c>
      <c r="J198" s="18"/>
      <c r="K198" s="20"/>
      <c r="L198" s="18"/>
      <c r="M198" s="2"/>
    </row>
    <row r="199" spans="1:13" ht="30" customHeight="1" x14ac:dyDescent="0.3">
      <c r="A199" s="19" t="s">
        <v>1784</v>
      </c>
      <c r="B199" s="3" t="s">
        <v>576</v>
      </c>
      <c r="C199" s="3"/>
      <c r="D199" s="47" t="s">
        <v>39</v>
      </c>
      <c r="E199" s="3">
        <v>2006</v>
      </c>
      <c r="F199" s="3">
        <v>2</v>
      </c>
      <c r="G199" s="3"/>
      <c r="H199" s="4">
        <v>25</v>
      </c>
      <c r="I199" s="4">
        <f>H199*Rhone!$L$7</f>
        <v>30.25</v>
      </c>
      <c r="J199" s="18" t="s">
        <v>10</v>
      </c>
      <c r="K199" s="20"/>
      <c r="L199" s="18"/>
      <c r="M199" s="2"/>
    </row>
    <row r="200" spans="1:13" ht="30" customHeight="1" x14ac:dyDescent="0.3">
      <c r="A200" s="19" t="s">
        <v>1796</v>
      </c>
      <c r="B200" s="3" t="s">
        <v>18</v>
      </c>
      <c r="C200" s="3"/>
      <c r="D200" s="47" t="s">
        <v>39</v>
      </c>
      <c r="E200" s="3">
        <v>2007</v>
      </c>
      <c r="F200" s="3">
        <v>13</v>
      </c>
      <c r="G200" s="3"/>
      <c r="H200" s="4">
        <v>20</v>
      </c>
      <c r="I200" s="4">
        <f t="shared" ref="I200:I231" si="7">H200*$L$7</f>
        <v>24.2</v>
      </c>
      <c r="J200" s="18"/>
      <c r="K200" s="20" t="s">
        <v>24</v>
      </c>
      <c r="L200" s="18"/>
      <c r="M200" s="2"/>
    </row>
    <row r="201" spans="1:13" ht="30" customHeight="1" x14ac:dyDescent="0.3">
      <c r="A201" s="19" t="s">
        <v>263</v>
      </c>
      <c r="B201" s="3" t="s">
        <v>9</v>
      </c>
      <c r="C201" s="3"/>
      <c r="D201" s="47" t="s">
        <v>39</v>
      </c>
      <c r="E201" s="3">
        <v>2003</v>
      </c>
      <c r="F201" s="3">
        <v>1</v>
      </c>
      <c r="G201" s="3"/>
      <c r="H201" s="4">
        <v>25</v>
      </c>
      <c r="I201" s="4">
        <f t="shared" si="7"/>
        <v>30.25</v>
      </c>
      <c r="J201" s="18"/>
      <c r="K201" s="20"/>
      <c r="L201" s="18"/>
      <c r="M201" s="2"/>
    </row>
    <row r="202" spans="1:13" ht="30" customHeight="1" x14ac:dyDescent="0.3">
      <c r="A202" s="27" t="s">
        <v>263</v>
      </c>
      <c r="B202" s="47" t="s">
        <v>9</v>
      </c>
      <c r="C202" s="47"/>
      <c r="D202" s="47" t="s">
        <v>39</v>
      </c>
      <c r="E202" s="46">
        <v>2019</v>
      </c>
      <c r="F202" s="46">
        <v>12</v>
      </c>
      <c r="G202" s="3"/>
      <c r="H202" s="4">
        <v>27.5</v>
      </c>
      <c r="I202" s="4">
        <f t="shared" si="7"/>
        <v>33.274999999999999</v>
      </c>
      <c r="J202" s="18" t="s">
        <v>10</v>
      </c>
      <c r="K202" s="20" t="s">
        <v>30</v>
      </c>
      <c r="L202" s="18"/>
      <c r="M202" s="2"/>
    </row>
    <row r="203" spans="1:13" ht="30" customHeight="1" x14ac:dyDescent="0.3">
      <c r="A203" s="19" t="s">
        <v>263</v>
      </c>
      <c r="B203" s="3" t="s">
        <v>9</v>
      </c>
      <c r="C203" s="3"/>
      <c r="D203" s="47" t="s">
        <v>39</v>
      </c>
      <c r="E203" s="3">
        <v>2020</v>
      </c>
      <c r="F203" s="3">
        <v>12</v>
      </c>
      <c r="G203" s="3"/>
      <c r="H203" s="4">
        <v>29.5</v>
      </c>
      <c r="I203" s="4">
        <f t="shared" si="7"/>
        <v>35.695</v>
      </c>
      <c r="J203" s="18"/>
      <c r="K203" s="20" t="s">
        <v>30</v>
      </c>
      <c r="L203" s="18"/>
      <c r="M203" s="2"/>
    </row>
    <row r="204" spans="1:13" ht="30" customHeight="1" x14ac:dyDescent="0.3">
      <c r="A204" s="27" t="s">
        <v>1544</v>
      </c>
      <c r="B204" s="47" t="s">
        <v>576</v>
      </c>
      <c r="C204" s="47"/>
      <c r="D204" s="47" t="s">
        <v>39</v>
      </c>
      <c r="E204" s="46">
        <v>2022</v>
      </c>
      <c r="F204" s="46">
        <v>12</v>
      </c>
      <c r="G204" s="3"/>
      <c r="H204" s="4">
        <v>20.58</v>
      </c>
      <c r="I204" s="4">
        <f t="shared" si="7"/>
        <v>24.901799999999998</v>
      </c>
      <c r="J204" s="18" t="s">
        <v>10</v>
      </c>
      <c r="K204" s="20"/>
      <c r="L204" s="18"/>
      <c r="M204" s="2"/>
    </row>
    <row r="205" spans="1:13" ht="30" customHeight="1" x14ac:dyDescent="0.3">
      <c r="A205" s="27" t="s">
        <v>1493</v>
      </c>
      <c r="B205" s="47" t="s">
        <v>315</v>
      </c>
      <c r="C205" s="47"/>
      <c r="D205" s="47" t="s">
        <v>39</v>
      </c>
      <c r="E205" s="46">
        <v>1995</v>
      </c>
      <c r="F205" s="46">
        <v>4</v>
      </c>
      <c r="G205" s="3"/>
      <c r="H205" s="4">
        <v>20</v>
      </c>
      <c r="I205" s="4">
        <f t="shared" si="7"/>
        <v>24.2</v>
      </c>
      <c r="J205" s="18" t="s">
        <v>10</v>
      </c>
      <c r="K205" s="20"/>
      <c r="L205" s="18"/>
      <c r="M205" s="2"/>
    </row>
    <row r="206" spans="1:13" ht="30" customHeight="1" x14ac:dyDescent="0.3">
      <c r="A206" s="27" t="s">
        <v>1001</v>
      </c>
      <c r="B206" s="47" t="s">
        <v>681</v>
      </c>
      <c r="C206" s="47"/>
      <c r="D206" s="47" t="s">
        <v>39</v>
      </c>
      <c r="E206" s="46">
        <v>2000</v>
      </c>
      <c r="F206" s="46">
        <v>8</v>
      </c>
      <c r="G206" s="3"/>
      <c r="H206" s="4">
        <v>29</v>
      </c>
      <c r="I206" s="4">
        <f t="shared" si="7"/>
        <v>35.089999999999996</v>
      </c>
      <c r="J206" s="18"/>
      <c r="K206" s="20" t="s">
        <v>24</v>
      </c>
      <c r="L206" s="18"/>
      <c r="M206" s="2"/>
    </row>
    <row r="207" spans="1:13" ht="30" customHeight="1" x14ac:dyDescent="0.3">
      <c r="A207" s="27" t="s">
        <v>1549</v>
      </c>
      <c r="B207" s="47" t="s">
        <v>576</v>
      </c>
      <c r="C207" s="47"/>
      <c r="D207" s="47" t="s">
        <v>39</v>
      </c>
      <c r="E207" s="46">
        <v>1988</v>
      </c>
      <c r="F207" s="46">
        <v>1</v>
      </c>
      <c r="G207" s="3"/>
      <c r="H207" s="4">
        <v>30</v>
      </c>
      <c r="I207" s="4">
        <f t="shared" si="7"/>
        <v>36.299999999999997</v>
      </c>
      <c r="J207" s="18" t="s">
        <v>10</v>
      </c>
      <c r="K207" s="20"/>
      <c r="L207" s="18"/>
      <c r="M207" s="2"/>
    </row>
    <row r="208" spans="1:13" ht="30" customHeight="1" x14ac:dyDescent="0.3">
      <c r="A208" s="27" t="s">
        <v>1064</v>
      </c>
      <c r="B208" s="47" t="s">
        <v>681</v>
      </c>
      <c r="C208" s="47"/>
      <c r="D208" s="47" t="s">
        <v>39</v>
      </c>
      <c r="E208" s="46">
        <v>1979</v>
      </c>
      <c r="F208" s="46">
        <v>3</v>
      </c>
      <c r="G208" s="3"/>
      <c r="H208" s="4">
        <v>25</v>
      </c>
      <c r="I208" s="4">
        <f t="shared" si="7"/>
        <v>30.25</v>
      </c>
      <c r="J208" s="18"/>
      <c r="K208" s="20"/>
      <c r="L208" s="18"/>
      <c r="M208" s="2"/>
    </row>
    <row r="209" spans="1:13" ht="30" customHeight="1" x14ac:dyDescent="0.3">
      <c r="A209" s="27" t="s">
        <v>1491</v>
      </c>
      <c r="B209" s="47" t="s">
        <v>576</v>
      </c>
      <c r="C209" s="47"/>
      <c r="D209" s="47" t="s">
        <v>39</v>
      </c>
      <c r="E209" s="46">
        <v>1994</v>
      </c>
      <c r="F209" s="46">
        <v>1</v>
      </c>
      <c r="G209" s="3"/>
      <c r="H209" s="4">
        <v>20</v>
      </c>
      <c r="I209" s="4">
        <f t="shared" si="7"/>
        <v>24.2</v>
      </c>
      <c r="J209" s="18" t="s">
        <v>10</v>
      </c>
      <c r="K209" s="20"/>
      <c r="L209" s="18"/>
      <c r="M209" s="2"/>
    </row>
    <row r="210" spans="1:13" ht="30" customHeight="1" x14ac:dyDescent="0.3">
      <c r="A210" s="27" t="s">
        <v>1356</v>
      </c>
      <c r="B210" s="47" t="s">
        <v>1350</v>
      </c>
      <c r="C210" s="47" t="s">
        <v>718</v>
      </c>
      <c r="D210" s="47" t="s">
        <v>39</v>
      </c>
      <c r="E210" s="46">
        <v>1937</v>
      </c>
      <c r="F210" s="46">
        <v>1</v>
      </c>
      <c r="G210" s="3"/>
      <c r="H210" s="4">
        <v>125</v>
      </c>
      <c r="I210" s="4">
        <f t="shared" si="7"/>
        <v>151.25</v>
      </c>
      <c r="J210" s="18" t="s">
        <v>10</v>
      </c>
      <c r="K210" s="20"/>
      <c r="L210" s="18"/>
      <c r="M210" s="2"/>
    </row>
    <row r="211" spans="1:13" ht="30" customHeight="1" x14ac:dyDescent="0.3">
      <c r="A211" s="27" t="s">
        <v>873</v>
      </c>
      <c r="B211" s="47" t="s">
        <v>315</v>
      </c>
      <c r="C211" s="47"/>
      <c r="D211" s="47" t="s">
        <v>39</v>
      </c>
      <c r="E211" s="46">
        <v>1983</v>
      </c>
      <c r="F211" s="46">
        <v>1</v>
      </c>
      <c r="G211" s="3"/>
      <c r="H211" s="4">
        <v>25</v>
      </c>
      <c r="I211" s="4">
        <f t="shared" si="7"/>
        <v>30.25</v>
      </c>
      <c r="J211" s="18"/>
      <c r="K211" s="20"/>
      <c r="L211" s="18"/>
      <c r="M211" s="2"/>
    </row>
    <row r="212" spans="1:13" ht="30" customHeight="1" x14ac:dyDescent="0.3">
      <c r="A212" s="27" t="s">
        <v>840</v>
      </c>
      <c r="B212" s="47" t="s">
        <v>576</v>
      </c>
      <c r="C212" s="47"/>
      <c r="D212" s="47" t="s">
        <v>39</v>
      </c>
      <c r="E212" s="46">
        <v>1982</v>
      </c>
      <c r="F212" s="46">
        <v>1</v>
      </c>
      <c r="G212" s="3"/>
      <c r="H212" s="4">
        <v>30</v>
      </c>
      <c r="I212" s="4">
        <f t="shared" si="7"/>
        <v>36.299999999999997</v>
      </c>
      <c r="J212" s="18"/>
      <c r="K212" s="20"/>
      <c r="L212" s="18"/>
      <c r="M212" s="2"/>
    </row>
    <row r="213" spans="1:13" ht="30" customHeight="1" x14ac:dyDescent="0.3">
      <c r="A213" s="19" t="s">
        <v>537</v>
      </c>
      <c r="B213" s="3" t="s">
        <v>576</v>
      </c>
      <c r="C213" s="3"/>
      <c r="D213" s="47" t="s">
        <v>39</v>
      </c>
      <c r="E213" s="3">
        <v>1989</v>
      </c>
      <c r="F213" s="3">
        <v>4</v>
      </c>
      <c r="G213" s="3"/>
      <c r="H213" s="4">
        <v>35</v>
      </c>
      <c r="I213" s="4">
        <f t="shared" si="7"/>
        <v>42.35</v>
      </c>
      <c r="J213" s="18"/>
      <c r="K213" s="20"/>
      <c r="L213" s="18"/>
      <c r="M213" s="2"/>
    </row>
    <row r="214" spans="1:13" ht="30" customHeight="1" x14ac:dyDescent="0.3">
      <c r="A214" s="19" t="s">
        <v>540</v>
      </c>
      <c r="B214" s="3" t="s">
        <v>576</v>
      </c>
      <c r="C214" s="3"/>
      <c r="D214" s="47" t="s">
        <v>39</v>
      </c>
      <c r="E214" s="3">
        <v>1989</v>
      </c>
      <c r="F214" s="3">
        <v>1</v>
      </c>
      <c r="G214" s="3"/>
      <c r="H214" s="4">
        <v>28</v>
      </c>
      <c r="I214" s="4">
        <f t="shared" si="7"/>
        <v>33.879999999999995</v>
      </c>
      <c r="J214" s="18"/>
      <c r="K214" s="20"/>
      <c r="L214" s="18"/>
      <c r="M214" s="2"/>
    </row>
    <row r="215" spans="1:13" ht="30" customHeight="1" x14ac:dyDescent="0.3">
      <c r="A215" s="19" t="s">
        <v>685</v>
      </c>
      <c r="B215" s="3" t="s">
        <v>11</v>
      </c>
      <c r="C215" s="3"/>
      <c r="D215" s="47" t="s">
        <v>39</v>
      </c>
      <c r="E215" s="3">
        <v>1989</v>
      </c>
      <c r="F215" s="3">
        <v>6</v>
      </c>
      <c r="G215" s="3"/>
      <c r="H215" s="4">
        <v>115</v>
      </c>
      <c r="I215" s="4">
        <f t="shared" si="7"/>
        <v>139.15</v>
      </c>
      <c r="J215" s="18"/>
      <c r="K215" s="20"/>
      <c r="L215" s="18"/>
      <c r="M215" s="2"/>
    </row>
    <row r="216" spans="1:13" ht="30" customHeight="1" x14ac:dyDescent="0.3">
      <c r="A216" s="19" t="s">
        <v>284</v>
      </c>
      <c r="B216" s="3" t="s">
        <v>12</v>
      </c>
      <c r="C216" s="3"/>
      <c r="D216" s="47" t="s">
        <v>39</v>
      </c>
      <c r="E216" s="3">
        <v>2000</v>
      </c>
      <c r="F216" s="3">
        <v>1</v>
      </c>
      <c r="G216" s="3"/>
      <c r="H216" s="4">
        <v>85</v>
      </c>
      <c r="I216" s="4">
        <f t="shared" si="7"/>
        <v>102.85</v>
      </c>
      <c r="J216" s="18"/>
      <c r="K216" s="20"/>
      <c r="L216" s="18"/>
      <c r="M216" s="2"/>
    </row>
    <row r="217" spans="1:13" ht="30" customHeight="1" x14ac:dyDescent="0.3">
      <c r="A217" s="19" t="s">
        <v>394</v>
      </c>
      <c r="B217" s="3" t="s">
        <v>12</v>
      </c>
      <c r="C217" s="3"/>
      <c r="D217" s="47" t="s">
        <v>39</v>
      </c>
      <c r="E217" s="3">
        <v>1982</v>
      </c>
      <c r="F217" s="3">
        <v>2</v>
      </c>
      <c r="G217" s="3"/>
      <c r="H217" s="4">
        <v>55</v>
      </c>
      <c r="I217" s="4">
        <f t="shared" si="7"/>
        <v>66.55</v>
      </c>
      <c r="J217" s="18"/>
      <c r="K217" s="20"/>
      <c r="L217" s="18"/>
      <c r="M217" s="2"/>
    </row>
    <row r="218" spans="1:13" ht="30" customHeight="1" x14ac:dyDescent="0.3">
      <c r="A218" s="27" t="s">
        <v>1510</v>
      </c>
      <c r="B218" s="47" t="s">
        <v>15</v>
      </c>
      <c r="C218" s="47"/>
      <c r="D218" s="47" t="s">
        <v>39</v>
      </c>
      <c r="E218" s="46">
        <v>1985</v>
      </c>
      <c r="F218" s="46">
        <v>1</v>
      </c>
      <c r="G218" s="3"/>
      <c r="H218" s="4">
        <v>30</v>
      </c>
      <c r="I218" s="4">
        <f t="shared" si="7"/>
        <v>36.299999999999997</v>
      </c>
      <c r="J218" s="18"/>
      <c r="K218" s="20"/>
      <c r="L218" s="18"/>
      <c r="M218" s="2"/>
    </row>
    <row r="219" spans="1:13" ht="30" customHeight="1" x14ac:dyDescent="0.3">
      <c r="A219" s="27" t="s">
        <v>1024</v>
      </c>
      <c r="B219" s="47" t="s">
        <v>15</v>
      </c>
      <c r="C219" s="47"/>
      <c r="D219" s="47" t="s">
        <v>39</v>
      </c>
      <c r="E219" s="46">
        <v>1981</v>
      </c>
      <c r="F219" s="46">
        <v>6</v>
      </c>
      <c r="G219" s="3"/>
      <c r="H219" s="4">
        <v>38</v>
      </c>
      <c r="I219" s="4">
        <f t="shared" si="7"/>
        <v>45.98</v>
      </c>
      <c r="J219" s="18" t="s">
        <v>10</v>
      </c>
      <c r="K219" s="20"/>
      <c r="L219" s="18"/>
      <c r="M219" s="2"/>
    </row>
    <row r="220" spans="1:13" ht="30" customHeight="1" x14ac:dyDescent="0.3">
      <c r="A220" s="27" t="s">
        <v>1041</v>
      </c>
      <c r="B220" s="47" t="s">
        <v>15</v>
      </c>
      <c r="C220" s="47"/>
      <c r="D220" s="47" t="s">
        <v>39</v>
      </c>
      <c r="E220" s="46">
        <v>1981</v>
      </c>
      <c r="F220" s="46">
        <v>1</v>
      </c>
      <c r="G220" s="3"/>
      <c r="H220" s="4">
        <v>30</v>
      </c>
      <c r="I220" s="4">
        <f t="shared" si="7"/>
        <v>36.299999999999997</v>
      </c>
      <c r="J220" s="18" t="s">
        <v>10</v>
      </c>
      <c r="K220" s="20"/>
      <c r="L220" s="18"/>
      <c r="M220" s="2"/>
    </row>
    <row r="221" spans="1:13" ht="30" customHeight="1" x14ac:dyDescent="0.3">
      <c r="A221" s="27" t="s">
        <v>1660</v>
      </c>
      <c r="B221" s="47" t="s">
        <v>17</v>
      </c>
      <c r="C221" s="47"/>
      <c r="D221" s="47" t="s">
        <v>39</v>
      </c>
      <c r="E221" s="46">
        <v>1995</v>
      </c>
      <c r="F221" s="46">
        <v>5</v>
      </c>
      <c r="G221" s="3"/>
      <c r="H221" s="4">
        <v>15</v>
      </c>
      <c r="I221" s="4">
        <f t="shared" si="7"/>
        <v>18.149999999999999</v>
      </c>
      <c r="J221" s="18" t="s">
        <v>10</v>
      </c>
      <c r="K221" s="20"/>
      <c r="L221" s="18"/>
      <c r="M221" s="2"/>
    </row>
    <row r="222" spans="1:13" ht="30" customHeight="1" x14ac:dyDescent="0.3">
      <c r="A222" s="27" t="s">
        <v>1257</v>
      </c>
      <c r="B222" s="47" t="s">
        <v>681</v>
      </c>
      <c r="C222" s="47"/>
      <c r="D222" s="47" t="s">
        <v>39</v>
      </c>
      <c r="E222" s="46">
        <v>1988</v>
      </c>
      <c r="F222" s="46">
        <v>2</v>
      </c>
      <c r="G222" s="3"/>
      <c r="H222" s="4">
        <v>15</v>
      </c>
      <c r="I222" s="4">
        <f t="shared" si="7"/>
        <v>18.149999999999999</v>
      </c>
      <c r="J222" s="18" t="s">
        <v>10</v>
      </c>
      <c r="K222" s="20"/>
      <c r="L222" s="18"/>
      <c r="M222" s="2"/>
    </row>
    <row r="223" spans="1:13" ht="30" customHeight="1" x14ac:dyDescent="0.3">
      <c r="A223" s="27" t="s">
        <v>1258</v>
      </c>
      <c r="B223" s="47" t="s">
        <v>681</v>
      </c>
      <c r="C223" s="47"/>
      <c r="D223" s="47" t="s">
        <v>39</v>
      </c>
      <c r="E223" s="46">
        <v>1989</v>
      </c>
      <c r="F223" s="46">
        <v>13</v>
      </c>
      <c r="G223" s="3"/>
      <c r="H223" s="4">
        <v>35</v>
      </c>
      <c r="I223" s="4">
        <f t="shared" si="7"/>
        <v>42.35</v>
      </c>
      <c r="J223" s="18" t="s">
        <v>10</v>
      </c>
      <c r="K223" s="20"/>
      <c r="L223" s="18"/>
      <c r="M223" s="2"/>
    </row>
    <row r="224" spans="1:13" ht="30" customHeight="1" x14ac:dyDescent="0.3">
      <c r="A224" s="27" t="s">
        <v>1261</v>
      </c>
      <c r="B224" s="47" t="s">
        <v>681</v>
      </c>
      <c r="C224" s="47"/>
      <c r="D224" s="47" t="s">
        <v>39</v>
      </c>
      <c r="E224" s="46">
        <v>1988</v>
      </c>
      <c r="F224" s="46">
        <v>12</v>
      </c>
      <c r="G224" s="3"/>
      <c r="H224" s="4">
        <v>25</v>
      </c>
      <c r="I224" s="4">
        <f t="shared" si="7"/>
        <v>30.25</v>
      </c>
      <c r="J224" s="18" t="s">
        <v>10</v>
      </c>
      <c r="K224" s="20"/>
      <c r="L224" s="18"/>
      <c r="M224" s="2"/>
    </row>
    <row r="225" spans="1:13" ht="30" customHeight="1" x14ac:dyDescent="0.3">
      <c r="A225" s="27" t="s">
        <v>1261</v>
      </c>
      <c r="B225" s="47" t="s">
        <v>681</v>
      </c>
      <c r="C225" s="47"/>
      <c r="D225" s="47" t="s">
        <v>39</v>
      </c>
      <c r="E225" s="46">
        <v>1990</v>
      </c>
      <c r="F225" s="46">
        <v>12</v>
      </c>
      <c r="G225" s="3"/>
      <c r="H225" s="4">
        <v>30</v>
      </c>
      <c r="I225" s="4">
        <f t="shared" si="7"/>
        <v>36.299999999999997</v>
      </c>
      <c r="J225" s="18" t="s">
        <v>10</v>
      </c>
      <c r="K225" s="20"/>
      <c r="L225" s="18"/>
      <c r="M225" s="2"/>
    </row>
    <row r="226" spans="1:13" ht="30" customHeight="1" x14ac:dyDescent="0.3">
      <c r="A226" s="27" t="s">
        <v>1256</v>
      </c>
      <c r="B226" s="47" t="s">
        <v>681</v>
      </c>
      <c r="C226" s="47"/>
      <c r="D226" s="47" t="s">
        <v>39</v>
      </c>
      <c r="E226" s="46">
        <v>1988</v>
      </c>
      <c r="F226" s="46">
        <v>9</v>
      </c>
      <c r="G226" s="3"/>
      <c r="H226" s="4">
        <v>20</v>
      </c>
      <c r="I226" s="4">
        <f t="shared" si="7"/>
        <v>24.2</v>
      </c>
      <c r="J226" s="18" t="s">
        <v>10</v>
      </c>
      <c r="K226" s="20"/>
      <c r="L226" s="18"/>
      <c r="M226" s="2"/>
    </row>
    <row r="227" spans="1:13" ht="30" customHeight="1" x14ac:dyDescent="0.3">
      <c r="A227" s="27" t="s">
        <v>1255</v>
      </c>
      <c r="B227" s="47" t="s">
        <v>681</v>
      </c>
      <c r="C227" s="47"/>
      <c r="D227" s="47" t="s">
        <v>39</v>
      </c>
      <c r="E227" s="46">
        <v>1981</v>
      </c>
      <c r="F227" s="46">
        <v>6</v>
      </c>
      <c r="G227" s="3"/>
      <c r="H227" s="4">
        <v>18</v>
      </c>
      <c r="I227" s="4">
        <f t="shared" si="7"/>
        <v>21.78</v>
      </c>
      <c r="J227" s="18" t="s">
        <v>10</v>
      </c>
      <c r="K227" s="20"/>
      <c r="L227" s="18"/>
      <c r="M227" s="2"/>
    </row>
    <row r="228" spans="1:13" ht="30" customHeight="1" x14ac:dyDescent="0.3">
      <c r="A228" s="27" t="s">
        <v>1662</v>
      </c>
      <c r="B228" s="47" t="s">
        <v>576</v>
      </c>
      <c r="C228" s="47"/>
      <c r="D228" s="47" t="s">
        <v>39</v>
      </c>
      <c r="E228" s="46">
        <v>1985</v>
      </c>
      <c r="F228" s="46">
        <v>1</v>
      </c>
      <c r="G228" s="3"/>
      <c r="H228" s="4">
        <v>15</v>
      </c>
      <c r="I228" s="4">
        <f t="shared" si="7"/>
        <v>18.149999999999999</v>
      </c>
      <c r="J228" s="18" t="s">
        <v>10</v>
      </c>
      <c r="K228" s="20"/>
      <c r="L228" s="18"/>
      <c r="M228" s="2"/>
    </row>
    <row r="229" spans="1:13" ht="30" customHeight="1" x14ac:dyDescent="0.3">
      <c r="A229" s="27" t="s">
        <v>1699</v>
      </c>
      <c r="B229" s="47" t="s">
        <v>9</v>
      </c>
      <c r="C229" s="47"/>
      <c r="D229" s="47" t="s">
        <v>39</v>
      </c>
      <c r="E229" s="46">
        <v>1973</v>
      </c>
      <c r="F229" s="46">
        <v>1</v>
      </c>
      <c r="G229" s="3"/>
      <c r="H229" s="4">
        <v>25</v>
      </c>
      <c r="I229" s="4">
        <f t="shared" si="7"/>
        <v>30.25</v>
      </c>
      <c r="J229" s="18" t="s">
        <v>10</v>
      </c>
      <c r="K229" s="20"/>
      <c r="L229" s="18"/>
      <c r="M229" s="2"/>
    </row>
    <row r="230" spans="1:13" ht="30" customHeight="1" x14ac:dyDescent="0.3">
      <c r="A230" s="27" t="s">
        <v>1670</v>
      </c>
      <c r="B230" s="47" t="s">
        <v>576</v>
      </c>
      <c r="C230" s="47"/>
      <c r="D230" s="47" t="s">
        <v>39</v>
      </c>
      <c r="E230" s="46">
        <v>1999</v>
      </c>
      <c r="F230" s="46">
        <v>1</v>
      </c>
      <c r="G230" s="3"/>
      <c r="H230" s="4">
        <v>15</v>
      </c>
      <c r="I230" s="4">
        <f t="shared" si="7"/>
        <v>18.149999999999999</v>
      </c>
      <c r="J230" s="18" t="s">
        <v>10</v>
      </c>
      <c r="K230" s="20"/>
      <c r="L230" s="18"/>
      <c r="M230" s="2"/>
    </row>
    <row r="231" spans="1:13" ht="30" customHeight="1" x14ac:dyDescent="0.3">
      <c r="A231" s="27" t="s">
        <v>1361</v>
      </c>
      <c r="B231" s="47" t="s">
        <v>681</v>
      </c>
      <c r="C231" s="47"/>
      <c r="D231" s="47" t="s">
        <v>39</v>
      </c>
      <c r="E231" s="46">
        <v>1996</v>
      </c>
      <c r="F231" s="46">
        <v>2</v>
      </c>
      <c r="G231" s="3"/>
      <c r="H231" s="4">
        <v>20</v>
      </c>
      <c r="I231" s="4">
        <f t="shared" si="7"/>
        <v>24.2</v>
      </c>
      <c r="J231" s="18" t="s">
        <v>10</v>
      </c>
      <c r="K231" s="20" t="s">
        <v>372</v>
      </c>
      <c r="L231" s="18"/>
      <c r="M231" s="2"/>
    </row>
    <row r="232" spans="1:13" ht="30" customHeight="1" x14ac:dyDescent="0.3">
      <c r="A232" s="19" t="s">
        <v>1176</v>
      </c>
      <c r="B232" s="3" t="s">
        <v>576</v>
      </c>
      <c r="C232" s="3"/>
      <c r="D232" s="47" t="s">
        <v>39</v>
      </c>
      <c r="E232" s="3">
        <v>1994</v>
      </c>
      <c r="F232" s="3">
        <v>1</v>
      </c>
      <c r="G232" s="3"/>
      <c r="H232" s="4">
        <v>32</v>
      </c>
      <c r="I232" s="4">
        <f t="shared" ref="I232:I258" si="8">H232*$L$7</f>
        <v>38.72</v>
      </c>
      <c r="J232" s="18"/>
      <c r="K232" s="20"/>
      <c r="L232" s="18"/>
      <c r="M232" s="2"/>
    </row>
    <row r="233" spans="1:13" ht="30" customHeight="1" x14ac:dyDescent="0.3">
      <c r="A233" s="27" t="s">
        <v>836</v>
      </c>
      <c r="B233" s="47" t="s">
        <v>25</v>
      </c>
      <c r="C233" s="47"/>
      <c r="D233" s="47" t="s">
        <v>39</v>
      </c>
      <c r="E233" s="46">
        <v>2000</v>
      </c>
      <c r="F233" s="46">
        <v>1</v>
      </c>
      <c r="G233" s="3"/>
      <c r="H233" s="4">
        <v>15</v>
      </c>
      <c r="I233" s="4">
        <f t="shared" si="8"/>
        <v>18.149999999999999</v>
      </c>
      <c r="J233" s="18"/>
      <c r="K233" s="20"/>
      <c r="L233" s="18"/>
      <c r="M233" s="2"/>
    </row>
    <row r="234" spans="1:13" ht="30" customHeight="1" x14ac:dyDescent="0.3">
      <c r="A234" s="19" t="s">
        <v>543</v>
      </c>
      <c r="B234" s="3" t="s">
        <v>18</v>
      </c>
      <c r="C234" s="3"/>
      <c r="D234" s="47" t="s">
        <v>39</v>
      </c>
      <c r="E234" s="3">
        <v>1979</v>
      </c>
      <c r="F234" s="3">
        <v>3</v>
      </c>
      <c r="G234" s="3"/>
      <c r="H234" s="4">
        <v>22</v>
      </c>
      <c r="I234" s="4">
        <f t="shared" si="8"/>
        <v>26.619999999999997</v>
      </c>
      <c r="J234" s="18"/>
      <c r="K234" s="20"/>
      <c r="L234" s="18"/>
      <c r="M234" s="2"/>
    </row>
    <row r="235" spans="1:13" ht="30" customHeight="1" x14ac:dyDescent="0.3">
      <c r="A235" s="19" t="s">
        <v>544</v>
      </c>
      <c r="B235" s="3" t="s">
        <v>18</v>
      </c>
      <c r="C235" s="3"/>
      <c r="D235" s="47" t="s">
        <v>39</v>
      </c>
      <c r="E235" s="3">
        <v>1979</v>
      </c>
      <c r="F235" s="3">
        <v>2</v>
      </c>
      <c r="G235" s="3"/>
      <c r="H235" s="4">
        <v>18</v>
      </c>
      <c r="I235" s="4">
        <f t="shared" si="8"/>
        <v>21.78</v>
      </c>
      <c r="J235" s="18"/>
      <c r="K235" s="20"/>
      <c r="L235" s="18"/>
      <c r="M235" s="2"/>
    </row>
    <row r="236" spans="1:13" ht="30" customHeight="1" x14ac:dyDescent="0.3">
      <c r="A236" s="19" t="s">
        <v>542</v>
      </c>
      <c r="B236" s="3" t="s">
        <v>18</v>
      </c>
      <c r="C236" s="3"/>
      <c r="D236" s="47" t="s">
        <v>39</v>
      </c>
      <c r="E236" s="3">
        <v>1979</v>
      </c>
      <c r="F236" s="3">
        <v>7</v>
      </c>
      <c r="G236" s="3"/>
      <c r="H236" s="4">
        <v>25</v>
      </c>
      <c r="I236" s="4">
        <f t="shared" si="8"/>
        <v>30.25</v>
      </c>
      <c r="J236" s="18"/>
      <c r="K236" s="20"/>
      <c r="L236" s="18"/>
      <c r="M236" s="2"/>
    </row>
    <row r="237" spans="1:13" ht="30" customHeight="1" x14ac:dyDescent="0.3">
      <c r="A237" s="27" t="s">
        <v>1511</v>
      </c>
      <c r="B237" s="47" t="s">
        <v>15</v>
      </c>
      <c r="C237" s="47"/>
      <c r="D237" s="47" t="s">
        <v>39</v>
      </c>
      <c r="E237" s="46">
        <v>1975</v>
      </c>
      <c r="F237" s="46">
        <v>1</v>
      </c>
      <c r="G237" s="3"/>
      <c r="H237" s="4">
        <v>45</v>
      </c>
      <c r="I237" s="4">
        <f t="shared" si="8"/>
        <v>54.449999999999996</v>
      </c>
      <c r="J237" s="18"/>
      <c r="K237" s="20"/>
      <c r="L237" s="18"/>
      <c r="M237" s="2"/>
    </row>
    <row r="238" spans="1:13" ht="30" customHeight="1" x14ac:dyDescent="0.3">
      <c r="A238" s="19" t="s">
        <v>36</v>
      </c>
      <c r="B238" s="3" t="s">
        <v>15</v>
      </c>
      <c r="C238" s="3"/>
      <c r="D238" s="47" t="s">
        <v>39</v>
      </c>
      <c r="E238" s="3">
        <v>1989</v>
      </c>
      <c r="F238" s="3">
        <v>1</v>
      </c>
      <c r="G238" s="3"/>
      <c r="H238" s="4">
        <v>75</v>
      </c>
      <c r="I238" s="4">
        <f t="shared" si="8"/>
        <v>90.75</v>
      </c>
      <c r="J238" s="18"/>
      <c r="K238" s="20"/>
      <c r="L238" s="18"/>
      <c r="M238" s="2"/>
    </row>
    <row r="239" spans="1:13" ht="30" customHeight="1" x14ac:dyDescent="0.3">
      <c r="A239" s="27" t="s">
        <v>1338</v>
      </c>
      <c r="B239" s="47" t="s">
        <v>15</v>
      </c>
      <c r="C239" s="47"/>
      <c r="D239" s="47" t="s">
        <v>39</v>
      </c>
      <c r="E239" s="46">
        <v>1987</v>
      </c>
      <c r="F239" s="46">
        <v>1</v>
      </c>
      <c r="G239" s="3"/>
      <c r="H239" s="4">
        <v>25</v>
      </c>
      <c r="I239" s="4">
        <f t="shared" si="8"/>
        <v>30.25</v>
      </c>
      <c r="J239" s="18" t="s">
        <v>10</v>
      </c>
      <c r="K239" s="20"/>
      <c r="L239" s="18"/>
      <c r="M239" s="2"/>
    </row>
    <row r="240" spans="1:13" ht="30" customHeight="1" x14ac:dyDescent="0.3">
      <c r="A240" s="27" t="s">
        <v>1694</v>
      </c>
      <c r="B240" s="47" t="s">
        <v>9</v>
      </c>
      <c r="C240" s="47"/>
      <c r="D240" s="47" t="s">
        <v>39</v>
      </c>
      <c r="E240" s="46">
        <v>1978</v>
      </c>
      <c r="F240" s="46">
        <v>2</v>
      </c>
      <c r="G240" s="3"/>
      <c r="H240" s="4">
        <v>30</v>
      </c>
      <c r="I240" s="4">
        <f t="shared" si="8"/>
        <v>36.299999999999997</v>
      </c>
      <c r="J240" s="18" t="s">
        <v>10</v>
      </c>
      <c r="K240" s="20"/>
      <c r="L240" s="18"/>
      <c r="M240" s="2"/>
    </row>
    <row r="241" spans="1:13" ht="30" customHeight="1" x14ac:dyDescent="0.3">
      <c r="A241" s="27" t="s">
        <v>1692</v>
      </c>
      <c r="B241" s="47" t="s">
        <v>9</v>
      </c>
      <c r="C241" s="47"/>
      <c r="D241" s="47" t="s">
        <v>39</v>
      </c>
      <c r="E241" s="46">
        <v>1978</v>
      </c>
      <c r="F241" s="46">
        <v>4</v>
      </c>
      <c r="G241" s="3"/>
      <c r="H241" s="4">
        <v>45</v>
      </c>
      <c r="I241" s="4">
        <f t="shared" si="8"/>
        <v>54.449999999999996</v>
      </c>
      <c r="J241" s="18" t="s">
        <v>10</v>
      </c>
      <c r="K241" s="20"/>
      <c r="L241" s="18"/>
      <c r="M241" s="2"/>
    </row>
    <row r="242" spans="1:13" ht="30" customHeight="1" x14ac:dyDescent="0.3">
      <c r="A242" s="27" t="s">
        <v>1693</v>
      </c>
      <c r="B242" s="47" t="s">
        <v>9</v>
      </c>
      <c r="C242" s="47"/>
      <c r="D242" s="47" t="s">
        <v>39</v>
      </c>
      <c r="E242" s="46">
        <v>1978</v>
      </c>
      <c r="F242" s="46">
        <v>2</v>
      </c>
      <c r="G242" s="3"/>
      <c r="H242" s="4">
        <v>40</v>
      </c>
      <c r="I242" s="4">
        <f t="shared" si="8"/>
        <v>48.4</v>
      </c>
      <c r="J242" s="18" t="s">
        <v>10</v>
      </c>
      <c r="K242" s="20"/>
      <c r="L242" s="18"/>
      <c r="M242" s="2"/>
    </row>
    <row r="243" spans="1:13" ht="30" customHeight="1" x14ac:dyDescent="0.3">
      <c r="A243" s="19" t="s">
        <v>960</v>
      </c>
      <c r="B243" s="3" t="s">
        <v>689</v>
      </c>
      <c r="C243" s="3"/>
      <c r="D243" s="47" t="s">
        <v>39</v>
      </c>
      <c r="E243" s="3">
        <v>2008</v>
      </c>
      <c r="F243" s="3">
        <v>24</v>
      </c>
      <c r="G243" s="3"/>
      <c r="H243" s="4">
        <v>8.27</v>
      </c>
      <c r="I243" s="4">
        <f t="shared" si="8"/>
        <v>10.006699999999999</v>
      </c>
      <c r="J243" s="18"/>
      <c r="K243" s="20"/>
      <c r="L243" s="18"/>
      <c r="M243" s="2"/>
    </row>
    <row r="244" spans="1:13" ht="30" customHeight="1" x14ac:dyDescent="0.3">
      <c r="A244" s="19" t="s">
        <v>690</v>
      </c>
      <c r="B244" s="3" t="s">
        <v>689</v>
      </c>
      <c r="C244" s="3" t="s">
        <v>358</v>
      </c>
      <c r="D244" s="47" t="s">
        <v>39</v>
      </c>
      <c r="E244" s="3">
        <v>2008</v>
      </c>
      <c r="F244" s="3">
        <v>12</v>
      </c>
      <c r="G244" s="3"/>
      <c r="H244" s="4">
        <v>8.27</v>
      </c>
      <c r="I244" s="4">
        <f t="shared" si="8"/>
        <v>10.006699999999999</v>
      </c>
      <c r="J244" s="18"/>
      <c r="K244" s="20"/>
      <c r="L244" s="18"/>
      <c r="M244" s="2"/>
    </row>
    <row r="245" spans="1:13" ht="30" customHeight="1" x14ac:dyDescent="0.3">
      <c r="A245" s="19" t="s">
        <v>528</v>
      </c>
      <c r="B245" s="3" t="s">
        <v>25</v>
      </c>
      <c r="C245" s="3"/>
      <c r="D245" s="47" t="s">
        <v>39</v>
      </c>
      <c r="E245" s="3">
        <v>1993</v>
      </c>
      <c r="F245" s="3">
        <v>1</v>
      </c>
      <c r="G245" s="3"/>
      <c r="H245" s="4">
        <v>15</v>
      </c>
      <c r="I245" s="4">
        <f t="shared" si="8"/>
        <v>18.149999999999999</v>
      </c>
      <c r="J245" s="18"/>
      <c r="K245" s="20"/>
      <c r="L245" s="18"/>
      <c r="M245" s="2"/>
    </row>
    <row r="246" spans="1:13" ht="30" customHeight="1" x14ac:dyDescent="0.3">
      <c r="A246" s="27" t="s">
        <v>1550</v>
      </c>
      <c r="B246" s="47" t="s">
        <v>9</v>
      </c>
      <c r="C246" s="47"/>
      <c r="D246" s="47" t="s">
        <v>39</v>
      </c>
      <c r="E246" s="46">
        <v>1990</v>
      </c>
      <c r="F246" s="46">
        <v>2</v>
      </c>
      <c r="G246" s="3"/>
      <c r="H246" s="4">
        <v>45</v>
      </c>
      <c r="I246" s="4">
        <f t="shared" si="8"/>
        <v>54.449999999999996</v>
      </c>
      <c r="J246" s="18" t="s">
        <v>10</v>
      </c>
      <c r="K246" s="20"/>
      <c r="L246" s="18"/>
      <c r="M246" s="2"/>
    </row>
    <row r="247" spans="1:13" ht="30" customHeight="1" x14ac:dyDescent="0.3">
      <c r="A247" s="19" t="s">
        <v>957</v>
      </c>
      <c r="B247" s="3" t="s">
        <v>11</v>
      </c>
      <c r="C247" s="3"/>
      <c r="D247" s="47" t="s">
        <v>39</v>
      </c>
      <c r="E247" s="3">
        <v>1990</v>
      </c>
      <c r="F247" s="3">
        <f>4-2-1</f>
        <v>1</v>
      </c>
      <c r="G247" s="3"/>
      <c r="H247" s="4">
        <v>35</v>
      </c>
      <c r="I247" s="4">
        <f t="shared" si="8"/>
        <v>42.35</v>
      </c>
      <c r="J247" s="18"/>
      <c r="K247" s="20"/>
      <c r="L247" s="18"/>
      <c r="M247" s="2"/>
    </row>
    <row r="248" spans="1:13" ht="30" customHeight="1" x14ac:dyDescent="0.3">
      <c r="A248" s="27" t="s">
        <v>1055</v>
      </c>
      <c r="B248" s="47" t="s">
        <v>304</v>
      </c>
      <c r="C248" s="47"/>
      <c r="D248" s="47" t="s">
        <v>39</v>
      </c>
      <c r="E248" s="46">
        <v>1983</v>
      </c>
      <c r="F248" s="46">
        <v>1</v>
      </c>
      <c r="G248" s="3"/>
      <c r="H248" s="4">
        <v>25</v>
      </c>
      <c r="I248" s="4">
        <f t="shared" si="8"/>
        <v>30.25</v>
      </c>
      <c r="J248" s="18"/>
      <c r="K248" s="20"/>
      <c r="L248" s="18"/>
      <c r="M248" s="2"/>
    </row>
    <row r="249" spans="1:13" ht="30" customHeight="1" x14ac:dyDescent="0.3">
      <c r="A249" s="27" t="s">
        <v>1480</v>
      </c>
      <c r="B249" s="47" t="s">
        <v>28</v>
      </c>
      <c r="C249" s="47"/>
      <c r="D249" s="47" t="s">
        <v>39</v>
      </c>
      <c r="E249" s="46">
        <v>1974</v>
      </c>
      <c r="F249" s="46">
        <v>3</v>
      </c>
      <c r="G249" s="3"/>
      <c r="H249" s="4">
        <v>20</v>
      </c>
      <c r="I249" s="4">
        <f t="shared" si="8"/>
        <v>24.2</v>
      </c>
      <c r="J249" s="18" t="s">
        <v>10</v>
      </c>
      <c r="K249" s="20"/>
      <c r="L249" s="18"/>
      <c r="M249" s="2"/>
    </row>
    <row r="250" spans="1:13" ht="30" customHeight="1" x14ac:dyDescent="0.3">
      <c r="A250" s="27" t="s">
        <v>1466</v>
      </c>
      <c r="B250" s="47" t="s">
        <v>28</v>
      </c>
      <c r="C250" s="47"/>
      <c r="D250" s="47" t="s">
        <v>39</v>
      </c>
      <c r="E250" s="46">
        <v>1974</v>
      </c>
      <c r="F250" s="46">
        <v>1</v>
      </c>
      <c r="G250" s="3"/>
      <c r="H250" s="4">
        <v>15</v>
      </c>
      <c r="I250" s="4">
        <f t="shared" si="8"/>
        <v>18.149999999999999</v>
      </c>
      <c r="J250" s="18" t="s">
        <v>10</v>
      </c>
      <c r="K250" s="20"/>
      <c r="L250" s="18"/>
      <c r="M250" s="2"/>
    </row>
    <row r="251" spans="1:13" ht="30" customHeight="1" x14ac:dyDescent="0.3">
      <c r="A251" s="27" t="s">
        <v>325</v>
      </c>
      <c r="B251" s="47" t="s">
        <v>15</v>
      </c>
      <c r="C251" s="47"/>
      <c r="D251" s="47" t="s">
        <v>39</v>
      </c>
      <c r="E251" s="46">
        <v>1986</v>
      </c>
      <c r="F251" s="46">
        <v>1</v>
      </c>
      <c r="G251" s="3"/>
      <c r="H251" s="4">
        <v>155</v>
      </c>
      <c r="I251" s="4">
        <f t="shared" si="8"/>
        <v>187.54999999999998</v>
      </c>
      <c r="J251" s="18"/>
      <c r="K251" s="20"/>
      <c r="L251" s="18"/>
      <c r="M251" s="2"/>
    </row>
    <row r="252" spans="1:13" ht="30" customHeight="1" x14ac:dyDescent="0.3">
      <c r="A252" s="19" t="s">
        <v>325</v>
      </c>
      <c r="B252" s="3" t="s">
        <v>15</v>
      </c>
      <c r="C252" s="3"/>
      <c r="D252" s="47" t="s">
        <v>39</v>
      </c>
      <c r="E252" s="3">
        <v>2000</v>
      </c>
      <c r="F252" s="3">
        <v>1</v>
      </c>
      <c r="G252" s="3"/>
      <c r="H252" s="4">
        <v>115</v>
      </c>
      <c r="I252" s="4">
        <f t="shared" si="8"/>
        <v>139.15</v>
      </c>
      <c r="J252" s="18"/>
      <c r="K252" s="20"/>
      <c r="L252" s="18"/>
      <c r="M252" s="2"/>
    </row>
    <row r="253" spans="1:13" ht="30" customHeight="1" x14ac:dyDescent="0.3">
      <c r="A253" s="27" t="s">
        <v>1337</v>
      </c>
      <c r="B253" s="47" t="s">
        <v>15</v>
      </c>
      <c r="C253" s="47"/>
      <c r="D253" s="47" t="s">
        <v>39</v>
      </c>
      <c r="E253" s="46">
        <v>1998</v>
      </c>
      <c r="F253" s="46">
        <v>1</v>
      </c>
      <c r="G253" s="3"/>
      <c r="H253" s="4">
        <v>75</v>
      </c>
      <c r="I253" s="4">
        <f t="shared" si="8"/>
        <v>90.75</v>
      </c>
      <c r="J253" s="18" t="s">
        <v>10</v>
      </c>
      <c r="K253" s="20"/>
      <c r="L253" s="18"/>
      <c r="M253" s="2"/>
    </row>
    <row r="254" spans="1:13" ht="30" customHeight="1" x14ac:dyDescent="0.3">
      <c r="A254" s="27" t="s">
        <v>915</v>
      </c>
      <c r="B254" s="47" t="s">
        <v>15</v>
      </c>
      <c r="C254" s="47"/>
      <c r="D254" s="47" t="s">
        <v>39</v>
      </c>
      <c r="E254" s="46">
        <v>1967</v>
      </c>
      <c r="F254" s="46">
        <v>3</v>
      </c>
      <c r="G254" s="3"/>
      <c r="H254" s="4">
        <v>95</v>
      </c>
      <c r="I254" s="4">
        <f t="shared" si="8"/>
        <v>114.95</v>
      </c>
      <c r="J254" s="18"/>
      <c r="K254" s="20"/>
      <c r="L254" s="18"/>
      <c r="M254" s="2"/>
    </row>
    <row r="255" spans="1:13" ht="30" customHeight="1" x14ac:dyDescent="0.3">
      <c r="A255" s="27" t="s">
        <v>780</v>
      </c>
      <c r="B255" s="47" t="s">
        <v>18</v>
      </c>
      <c r="C255" s="47"/>
      <c r="D255" s="47" t="s">
        <v>39</v>
      </c>
      <c r="E255" s="46">
        <v>1964</v>
      </c>
      <c r="F255" s="46">
        <v>1</v>
      </c>
      <c r="G255" s="3"/>
      <c r="H255" s="4">
        <v>40</v>
      </c>
      <c r="I255" s="4">
        <f t="shared" si="8"/>
        <v>48.4</v>
      </c>
      <c r="J255" s="18"/>
      <c r="K255" s="20"/>
      <c r="L255" s="18"/>
      <c r="M255" s="2"/>
    </row>
    <row r="256" spans="1:13" ht="30" customHeight="1" x14ac:dyDescent="0.3">
      <c r="A256" s="27" t="s">
        <v>1334</v>
      </c>
      <c r="B256" s="47" t="s">
        <v>9</v>
      </c>
      <c r="C256" s="47"/>
      <c r="D256" s="47" t="s">
        <v>39</v>
      </c>
      <c r="E256" s="46">
        <v>2020</v>
      </c>
      <c r="F256" s="46">
        <v>12</v>
      </c>
      <c r="G256" s="3"/>
      <c r="H256" s="4">
        <v>37.93</v>
      </c>
      <c r="I256" s="4">
        <f t="shared" si="8"/>
        <v>45.895299999999999</v>
      </c>
      <c r="J256" s="18" t="s">
        <v>10</v>
      </c>
      <c r="K256" s="20" t="s">
        <v>30</v>
      </c>
      <c r="L256" s="18"/>
      <c r="M256" s="2"/>
    </row>
    <row r="257" spans="1:13" ht="30" customHeight="1" x14ac:dyDescent="0.3">
      <c r="A257" s="27" t="s">
        <v>1722</v>
      </c>
      <c r="B257" s="47" t="s">
        <v>9</v>
      </c>
      <c r="C257" s="47"/>
      <c r="D257" s="47" t="s">
        <v>39</v>
      </c>
      <c r="E257" s="46">
        <v>2000</v>
      </c>
      <c r="F257" s="46">
        <v>1</v>
      </c>
      <c r="G257" s="3"/>
      <c r="H257" s="4">
        <v>29</v>
      </c>
      <c r="I257" s="4">
        <f t="shared" si="8"/>
        <v>35.089999999999996</v>
      </c>
      <c r="J257" s="18" t="s">
        <v>10</v>
      </c>
      <c r="K257" s="20"/>
      <c r="L257" s="18"/>
      <c r="M257" s="2"/>
    </row>
    <row r="258" spans="1:13" ht="30" customHeight="1" x14ac:dyDescent="0.3">
      <c r="A258" s="27" t="s">
        <v>1723</v>
      </c>
      <c r="B258" s="47" t="s">
        <v>9</v>
      </c>
      <c r="C258" s="47"/>
      <c r="D258" s="47" t="s">
        <v>39</v>
      </c>
      <c r="E258" s="46">
        <v>2000</v>
      </c>
      <c r="F258" s="46">
        <v>1</v>
      </c>
      <c r="G258" s="3"/>
      <c r="H258" s="4">
        <v>39</v>
      </c>
      <c r="I258" s="4">
        <f t="shared" si="8"/>
        <v>47.19</v>
      </c>
      <c r="J258" s="18" t="s">
        <v>10</v>
      </c>
      <c r="K258" s="20"/>
      <c r="L258" s="18"/>
      <c r="M258" s="2"/>
    </row>
    <row r="259" spans="1:13" ht="30" customHeight="1" x14ac:dyDescent="0.3">
      <c r="A259" s="19" t="s">
        <v>1746</v>
      </c>
      <c r="B259" s="3" t="s">
        <v>13</v>
      </c>
      <c r="C259" s="3"/>
      <c r="D259" s="47" t="s">
        <v>39</v>
      </c>
      <c r="E259" s="3">
        <v>2007</v>
      </c>
      <c r="F259" s="3">
        <v>2</v>
      </c>
      <c r="G259" s="3"/>
      <c r="H259" s="4">
        <v>48</v>
      </c>
      <c r="I259" s="4">
        <f>H259*Rhone!$L$7</f>
        <v>58.08</v>
      </c>
      <c r="J259" s="18" t="s">
        <v>10</v>
      </c>
      <c r="K259" s="20"/>
      <c r="L259" s="18"/>
      <c r="M259" s="2"/>
    </row>
    <row r="260" spans="1:13" ht="30" customHeight="1" x14ac:dyDescent="0.3">
      <c r="A260" s="27" t="s">
        <v>1025</v>
      </c>
      <c r="B260" s="47" t="s">
        <v>433</v>
      </c>
      <c r="C260" s="47"/>
      <c r="D260" s="47" t="s">
        <v>39</v>
      </c>
      <c r="E260" s="46">
        <v>1985</v>
      </c>
      <c r="F260" s="46">
        <v>2</v>
      </c>
      <c r="G260" s="3"/>
      <c r="H260" s="4">
        <v>75</v>
      </c>
      <c r="I260" s="4">
        <f t="shared" ref="I260:I295" si="9">H260*$L$7</f>
        <v>90.75</v>
      </c>
      <c r="J260" s="18"/>
      <c r="K260" s="20"/>
      <c r="L260" s="18"/>
      <c r="M260" s="2"/>
    </row>
    <row r="261" spans="1:13" ht="30" customHeight="1" x14ac:dyDescent="0.3">
      <c r="A261" s="27" t="s">
        <v>1231</v>
      </c>
      <c r="B261" s="47" t="s">
        <v>1232</v>
      </c>
      <c r="C261" s="47" t="s">
        <v>358</v>
      </c>
      <c r="D261" s="47" t="s">
        <v>39</v>
      </c>
      <c r="E261" s="46">
        <v>2023</v>
      </c>
      <c r="F261" s="46">
        <v>12</v>
      </c>
      <c r="G261" s="3"/>
      <c r="H261" s="4">
        <v>13.22</v>
      </c>
      <c r="I261" s="4">
        <f t="shared" si="9"/>
        <v>15.9962</v>
      </c>
      <c r="J261" s="18"/>
      <c r="K261" s="20"/>
      <c r="L261" s="18"/>
      <c r="M261" s="2"/>
    </row>
    <row r="262" spans="1:13" ht="30" customHeight="1" x14ac:dyDescent="0.3">
      <c r="A262" s="27" t="s">
        <v>1405</v>
      </c>
      <c r="B262" s="47" t="s">
        <v>15</v>
      </c>
      <c r="C262" s="47"/>
      <c r="D262" s="47" t="s">
        <v>39</v>
      </c>
      <c r="E262" s="46">
        <v>1976</v>
      </c>
      <c r="F262" s="46">
        <v>2</v>
      </c>
      <c r="G262" s="3"/>
      <c r="H262" s="4">
        <v>20</v>
      </c>
      <c r="I262" s="4">
        <f t="shared" si="9"/>
        <v>24.2</v>
      </c>
      <c r="J262" s="18" t="s">
        <v>10</v>
      </c>
      <c r="K262" s="20" t="s">
        <v>372</v>
      </c>
      <c r="L262" s="18"/>
      <c r="M262" s="2"/>
    </row>
    <row r="263" spans="1:13" ht="30" customHeight="1" x14ac:dyDescent="0.3">
      <c r="A263" s="27" t="s">
        <v>1695</v>
      </c>
      <c r="B263" s="47" t="s">
        <v>15</v>
      </c>
      <c r="C263" s="47"/>
      <c r="D263" s="47" t="s">
        <v>39</v>
      </c>
      <c r="E263" s="46">
        <v>1983</v>
      </c>
      <c r="F263" s="46">
        <v>6</v>
      </c>
      <c r="G263" s="3"/>
      <c r="H263" s="4">
        <v>30</v>
      </c>
      <c r="I263" s="4">
        <f t="shared" si="9"/>
        <v>36.299999999999997</v>
      </c>
      <c r="J263" s="18" t="s">
        <v>10</v>
      </c>
      <c r="K263" s="20"/>
      <c r="L263" s="18"/>
      <c r="M263" s="2"/>
    </row>
    <row r="264" spans="1:13" ht="30" customHeight="1" x14ac:dyDescent="0.3">
      <c r="A264" s="27" t="s">
        <v>996</v>
      </c>
      <c r="B264" s="47" t="s">
        <v>13</v>
      </c>
      <c r="C264" s="47"/>
      <c r="D264" s="47" t="s">
        <v>39</v>
      </c>
      <c r="E264" s="46">
        <v>2010</v>
      </c>
      <c r="F264" s="46">
        <f>3-2</f>
        <v>1</v>
      </c>
      <c r="G264" s="3"/>
      <c r="H264" s="4">
        <v>595</v>
      </c>
      <c r="I264" s="4">
        <f t="shared" si="9"/>
        <v>719.94999999999993</v>
      </c>
      <c r="J264" s="18"/>
      <c r="K264" s="20"/>
      <c r="L264" s="18"/>
      <c r="M264" s="2"/>
    </row>
    <row r="265" spans="1:13" ht="30" customHeight="1" x14ac:dyDescent="0.3">
      <c r="A265" s="27" t="s">
        <v>1879</v>
      </c>
      <c r="B265" s="47" t="s">
        <v>13</v>
      </c>
      <c r="C265" s="47"/>
      <c r="D265" s="47" t="s">
        <v>39</v>
      </c>
      <c r="E265" s="46">
        <v>1980</v>
      </c>
      <c r="F265" s="46">
        <v>1</v>
      </c>
      <c r="G265" s="3"/>
      <c r="H265" s="4">
        <v>270</v>
      </c>
      <c r="I265" s="4">
        <f t="shared" si="9"/>
        <v>326.7</v>
      </c>
      <c r="J265" s="18" t="s">
        <v>10</v>
      </c>
      <c r="K265" s="20"/>
      <c r="L265" s="18"/>
      <c r="M265" s="2"/>
    </row>
    <row r="266" spans="1:13" ht="30" customHeight="1" x14ac:dyDescent="0.3">
      <c r="A266" s="27" t="s">
        <v>1880</v>
      </c>
      <c r="B266" s="47" t="s">
        <v>13</v>
      </c>
      <c r="C266" s="47"/>
      <c r="D266" s="47" t="s">
        <v>39</v>
      </c>
      <c r="E266" s="46">
        <v>1980</v>
      </c>
      <c r="F266" s="46">
        <v>1</v>
      </c>
      <c r="G266" s="3"/>
      <c r="H266" s="4">
        <v>290</v>
      </c>
      <c r="I266" s="4">
        <f t="shared" si="9"/>
        <v>350.9</v>
      </c>
      <c r="J266" s="18" t="s">
        <v>10</v>
      </c>
      <c r="K266" s="20"/>
      <c r="L266" s="18"/>
      <c r="M266" s="2"/>
    </row>
    <row r="267" spans="1:13" ht="30" customHeight="1" x14ac:dyDescent="0.3">
      <c r="A267" s="27" t="s">
        <v>1792</v>
      </c>
      <c r="B267" s="47" t="s">
        <v>433</v>
      </c>
      <c r="C267" s="47"/>
      <c r="D267" s="47" t="s">
        <v>39</v>
      </c>
      <c r="E267" s="46">
        <v>1964</v>
      </c>
      <c r="F267" s="46">
        <v>1</v>
      </c>
      <c r="G267" s="3">
        <v>0.375</v>
      </c>
      <c r="H267" s="4">
        <v>155</v>
      </c>
      <c r="I267" s="4">
        <f t="shared" si="9"/>
        <v>187.54999999999998</v>
      </c>
      <c r="J267" s="18"/>
      <c r="K267" s="20"/>
      <c r="L267" s="18"/>
      <c r="M267" s="2"/>
    </row>
    <row r="268" spans="1:13" ht="30" customHeight="1" x14ac:dyDescent="0.3">
      <c r="A268" s="27" t="s">
        <v>1672</v>
      </c>
      <c r="B268" s="47" t="s">
        <v>11</v>
      </c>
      <c r="C268" s="47"/>
      <c r="D268" s="47" t="s">
        <v>39</v>
      </c>
      <c r="E268" s="46">
        <v>1996</v>
      </c>
      <c r="F268" s="46">
        <v>1</v>
      </c>
      <c r="G268" s="3"/>
      <c r="H268" s="4">
        <v>35</v>
      </c>
      <c r="I268" s="4">
        <f t="shared" si="9"/>
        <v>42.35</v>
      </c>
      <c r="J268" s="18" t="s">
        <v>10</v>
      </c>
      <c r="K268" s="20"/>
      <c r="L268" s="18"/>
      <c r="M268" s="2"/>
    </row>
    <row r="269" spans="1:13" ht="30" customHeight="1" x14ac:dyDescent="0.3">
      <c r="A269" s="58" t="s">
        <v>1293</v>
      </c>
      <c r="B269" s="3" t="s">
        <v>11</v>
      </c>
      <c r="C269" s="3"/>
      <c r="D269" s="47" t="s">
        <v>39</v>
      </c>
      <c r="E269" s="3">
        <v>1983</v>
      </c>
      <c r="F269" s="3">
        <v>1</v>
      </c>
      <c r="G269" s="3"/>
      <c r="H269" s="4">
        <v>25</v>
      </c>
      <c r="I269" s="4">
        <f t="shared" si="9"/>
        <v>30.25</v>
      </c>
      <c r="J269" s="18" t="s">
        <v>10</v>
      </c>
      <c r="K269" s="20"/>
      <c r="L269" s="18"/>
      <c r="M269" s="2"/>
    </row>
    <row r="270" spans="1:13" ht="30" customHeight="1" x14ac:dyDescent="0.3">
      <c r="A270" s="27" t="s">
        <v>1816</v>
      </c>
      <c r="B270" s="47" t="s">
        <v>576</v>
      </c>
      <c r="C270" s="47"/>
      <c r="D270" s="47" t="s">
        <v>39</v>
      </c>
      <c r="E270" s="46">
        <v>2005</v>
      </c>
      <c r="F270" s="46">
        <v>12</v>
      </c>
      <c r="G270" s="3"/>
      <c r="H270" s="4">
        <v>24.79</v>
      </c>
      <c r="I270" s="4">
        <f t="shared" si="9"/>
        <v>29.995899999999999</v>
      </c>
      <c r="J270" s="18" t="s">
        <v>10</v>
      </c>
      <c r="K270" s="20"/>
      <c r="L270" s="18"/>
      <c r="M270" s="2"/>
    </row>
    <row r="271" spans="1:13" ht="30" customHeight="1" x14ac:dyDescent="0.3">
      <c r="A271" s="19" t="s">
        <v>529</v>
      </c>
      <c r="B271" s="3" t="s">
        <v>9</v>
      </c>
      <c r="C271" s="3"/>
      <c r="D271" s="47" t="s">
        <v>39</v>
      </c>
      <c r="E271" s="3">
        <v>1998</v>
      </c>
      <c r="F271" s="3">
        <v>1</v>
      </c>
      <c r="G271" s="3"/>
      <c r="H271" s="4">
        <v>25</v>
      </c>
      <c r="I271" s="4">
        <f t="shared" si="9"/>
        <v>30.25</v>
      </c>
      <c r="J271" s="18"/>
      <c r="K271" s="20"/>
      <c r="L271" s="18"/>
      <c r="M271" s="2"/>
    </row>
    <row r="272" spans="1:13" ht="30" customHeight="1" x14ac:dyDescent="0.3">
      <c r="A272" s="19" t="s">
        <v>49</v>
      </c>
      <c r="B272" s="3" t="s">
        <v>1102</v>
      </c>
      <c r="C272" s="3"/>
      <c r="D272" s="47" t="s">
        <v>39</v>
      </c>
      <c r="E272" s="3">
        <v>2009</v>
      </c>
      <c r="F272" s="3">
        <v>1</v>
      </c>
      <c r="G272" s="3"/>
      <c r="H272" s="4">
        <v>5</v>
      </c>
      <c r="I272" s="4">
        <f t="shared" si="9"/>
        <v>6.05</v>
      </c>
      <c r="J272" s="18"/>
      <c r="K272" s="20"/>
      <c r="L272" s="18"/>
      <c r="M272" s="2"/>
    </row>
    <row r="273" spans="1:12" ht="30" customHeight="1" x14ac:dyDescent="0.3">
      <c r="A273" s="27" t="s">
        <v>1467</v>
      </c>
      <c r="B273" s="47" t="s">
        <v>9</v>
      </c>
      <c r="C273" s="47"/>
      <c r="D273" s="47" t="s">
        <v>39</v>
      </c>
      <c r="E273" s="46">
        <v>1985</v>
      </c>
      <c r="F273" s="46">
        <v>3</v>
      </c>
      <c r="G273" s="3"/>
      <c r="H273" s="4">
        <v>25</v>
      </c>
      <c r="I273" s="4">
        <f t="shared" si="9"/>
        <v>30.25</v>
      </c>
      <c r="J273" s="18" t="s">
        <v>10</v>
      </c>
      <c r="K273" s="20"/>
      <c r="L273" s="18"/>
    </row>
    <row r="274" spans="1:12" ht="30" customHeight="1" x14ac:dyDescent="0.3">
      <c r="A274" s="27" t="s">
        <v>1392</v>
      </c>
      <c r="B274" s="47" t="s">
        <v>11</v>
      </c>
      <c r="C274" s="47"/>
      <c r="D274" s="47" t="s">
        <v>39</v>
      </c>
      <c r="E274" s="46">
        <v>1989</v>
      </c>
      <c r="F274" s="46">
        <v>10</v>
      </c>
      <c r="G274" s="3"/>
      <c r="H274" s="4">
        <v>75</v>
      </c>
      <c r="I274" s="4">
        <f t="shared" si="9"/>
        <v>90.75</v>
      </c>
      <c r="J274" s="18" t="s">
        <v>10</v>
      </c>
      <c r="K274" s="20" t="s">
        <v>630</v>
      </c>
      <c r="L274" s="18"/>
    </row>
    <row r="275" spans="1:12" ht="30" customHeight="1" x14ac:dyDescent="0.3">
      <c r="A275" s="27" t="s">
        <v>1043</v>
      </c>
      <c r="B275" s="47" t="s">
        <v>304</v>
      </c>
      <c r="C275" s="47"/>
      <c r="D275" s="47" t="s">
        <v>39</v>
      </c>
      <c r="E275" s="46">
        <v>1970</v>
      </c>
      <c r="F275" s="46">
        <v>1</v>
      </c>
      <c r="G275" s="3"/>
      <c r="H275" s="4">
        <v>20</v>
      </c>
      <c r="I275" s="4">
        <f t="shared" si="9"/>
        <v>24.2</v>
      </c>
      <c r="J275" s="18" t="s">
        <v>10</v>
      </c>
      <c r="K275" s="20"/>
      <c r="L275" s="18"/>
    </row>
    <row r="276" spans="1:12" ht="30" customHeight="1" x14ac:dyDescent="0.3">
      <c r="A276" s="27" t="s">
        <v>1026</v>
      </c>
      <c r="B276" s="47" t="s">
        <v>304</v>
      </c>
      <c r="C276" s="47"/>
      <c r="D276" s="47" t="s">
        <v>39</v>
      </c>
      <c r="E276" s="46">
        <v>1970</v>
      </c>
      <c r="F276" s="46">
        <v>3</v>
      </c>
      <c r="G276" s="3"/>
      <c r="H276" s="4">
        <v>25</v>
      </c>
      <c r="I276" s="4">
        <f t="shared" si="9"/>
        <v>30.25</v>
      </c>
      <c r="J276" s="18" t="s">
        <v>10</v>
      </c>
      <c r="K276" s="20"/>
      <c r="L276" s="18"/>
    </row>
    <row r="277" spans="1:12" ht="30" customHeight="1" x14ac:dyDescent="0.3">
      <c r="A277" s="27" t="s">
        <v>1042</v>
      </c>
      <c r="B277" s="47" t="s">
        <v>304</v>
      </c>
      <c r="C277" s="47"/>
      <c r="D277" s="47" t="s">
        <v>39</v>
      </c>
      <c r="E277" s="46">
        <v>1970</v>
      </c>
      <c r="F277" s="46">
        <v>1</v>
      </c>
      <c r="G277" s="3"/>
      <c r="H277" s="4">
        <v>29</v>
      </c>
      <c r="I277" s="4">
        <f t="shared" si="9"/>
        <v>35.089999999999996</v>
      </c>
      <c r="J277" s="18" t="s">
        <v>10</v>
      </c>
      <c r="K277" s="20"/>
      <c r="L277" s="18"/>
    </row>
    <row r="278" spans="1:12" ht="30" customHeight="1" x14ac:dyDescent="0.3">
      <c r="A278" s="27" t="s">
        <v>1380</v>
      </c>
      <c r="B278" s="47" t="s">
        <v>576</v>
      </c>
      <c r="C278" s="47"/>
      <c r="D278" s="47" t="s">
        <v>39</v>
      </c>
      <c r="E278" s="46">
        <v>2019</v>
      </c>
      <c r="F278" s="46">
        <v>11</v>
      </c>
      <c r="G278" s="3"/>
      <c r="H278" s="4">
        <v>29</v>
      </c>
      <c r="I278" s="4">
        <f t="shared" si="9"/>
        <v>35.089999999999996</v>
      </c>
      <c r="J278" s="18" t="s">
        <v>10</v>
      </c>
      <c r="K278" s="20" t="s">
        <v>30</v>
      </c>
      <c r="L278" s="18"/>
    </row>
    <row r="279" spans="1:12" ht="30" customHeight="1" x14ac:dyDescent="0.3">
      <c r="A279" s="19" t="s">
        <v>530</v>
      </c>
      <c r="B279" s="3" t="s">
        <v>576</v>
      </c>
      <c r="C279" s="3"/>
      <c r="D279" s="47" t="s">
        <v>39</v>
      </c>
      <c r="E279" s="3">
        <v>1988</v>
      </c>
      <c r="F279" s="3">
        <v>9</v>
      </c>
      <c r="G279" s="3"/>
      <c r="H279" s="4">
        <v>30</v>
      </c>
      <c r="I279" s="4">
        <f t="shared" si="9"/>
        <v>36.299999999999997</v>
      </c>
      <c r="J279" s="18"/>
      <c r="K279" s="20"/>
      <c r="L279" s="18"/>
    </row>
    <row r="280" spans="1:12" ht="30" customHeight="1" x14ac:dyDescent="0.3">
      <c r="A280" s="27" t="s">
        <v>1344</v>
      </c>
      <c r="B280" s="47" t="s">
        <v>331</v>
      </c>
      <c r="C280" s="47"/>
      <c r="D280" s="47" t="s">
        <v>39</v>
      </c>
      <c r="E280" s="46">
        <v>1959</v>
      </c>
      <c r="F280" s="46">
        <v>1</v>
      </c>
      <c r="G280" s="3"/>
      <c r="H280" s="4">
        <v>85</v>
      </c>
      <c r="I280" s="4">
        <f t="shared" si="9"/>
        <v>102.85</v>
      </c>
      <c r="J280" s="18" t="s">
        <v>10</v>
      </c>
      <c r="K280" s="20"/>
      <c r="L280" s="18"/>
    </row>
    <row r="281" spans="1:12" ht="30" customHeight="1" x14ac:dyDescent="0.3">
      <c r="A281" s="27" t="s">
        <v>1344</v>
      </c>
      <c r="B281" s="47" t="s">
        <v>331</v>
      </c>
      <c r="C281" s="47"/>
      <c r="D281" s="47" t="s">
        <v>39</v>
      </c>
      <c r="E281" s="46">
        <v>1989</v>
      </c>
      <c r="F281" s="46">
        <v>2</v>
      </c>
      <c r="G281" s="3"/>
      <c r="H281" s="4">
        <v>25</v>
      </c>
      <c r="I281" s="4">
        <f t="shared" si="9"/>
        <v>30.25</v>
      </c>
      <c r="J281" s="18" t="s">
        <v>10</v>
      </c>
      <c r="K281" s="20"/>
      <c r="L281" s="18"/>
    </row>
    <row r="282" spans="1:12" ht="30" customHeight="1" x14ac:dyDescent="0.3">
      <c r="A282" s="27" t="s">
        <v>1067</v>
      </c>
      <c r="B282" s="47" t="s">
        <v>12</v>
      </c>
      <c r="C282" s="47"/>
      <c r="D282" s="47" t="s">
        <v>39</v>
      </c>
      <c r="E282" s="46">
        <v>1981</v>
      </c>
      <c r="F282" s="46">
        <v>1</v>
      </c>
      <c r="G282" s="3"/>
      <c r="H282" s="4">
        <v>25</v>
      </c>
      <c r="I282" s="4">
        <f t="shared" si="9"/>
        <v>30.25</v>
      </c>
      <c r="J282" s="18"/>
      <c r="K282" s="20"/>
      <c r="L282" s="18"/>
    </row>
    <row r="283" spans="1:12" ht="30" customHeight="1" x14ac:dyDescent="0.3">
      <c r="A283" s="27" t="s">
        <v>1434</v>
      </c>
      <c r="B283" s="47" t="s">
        <v>12</v>
      </c>
      <c r="C283" s="47"/>
      <c r="D283" s="47" t="s">
        <v>39</v>
      </c>
      <c r="E283" s="46">
        <v>2003</v>
      </c>
      <c r="F283" s="46">
        <v>1</v>
      </c>
      <c r="G283" s="3"/>
      <c r="H283" s="4">
        <v>39</v>
      </c>
      <c r="I283" s="4">
        <f t="shared" si="9"/>
        <v>47.19</v>
      </c>
      <c r="J283" s="18"/>
      <c r="K283" s="20"/>
      <c r="L283" s="18"/>
    </row>
    <row r="284" spans="1:12" ht="30" customHeight="1" x14ac:dyDescent="0.3">
      <c r="A284" s="27" t="s">
        <v>1492</v>
      </c>
      <c r="B284" s="47" t="s">
        <v>12</v>
      </c>
      <c r="C284" s="47"/>
      <c r="D284" s="47" t="s">
        <v>39</v>
      </c>
      <c r="E284" s="46">
        <v>1995</v>
      </c>
      <c r="F284" s="46">
        <v>4</v>
      </c>
      <c r="G284" s="3"/>
      <c r="H284" s="4">
        <v>39</v>
      </c>
      <c r="I284" s="4">
        <f t="shared" si="9"/>
        <v>47.19</v>
      </c>
      <c r="J284" s="18"/>
      <c r="K284" s="20"/>
      <c r="L284" s="18"/>
    </row>
    <row r="285" spans="1:12" ht="30" customHeight="1" x14ac:dyDescent="0.3">
      <c r="A285" s="27" t="s">
        <v>1066</v>
      </c>
      <c r="B285" s="47" t="s">
        <v>12</v>
      </c>
      <c r="C285" s="47"/>
      <c r="D285" s="47" t="s">
        <v>39</v>
      </c>
      <c r="E285" s="46">
        <v>1981</v>
      </c>
      <c r="F285" s="46">
        <v>2</v>
      </c>
      <c r="G285" s="3"/>
      <c r="H285" s="4">
        <v>30</v>
      </c>
      <c r="I285" s="4">
        <f t="shared" si="9"/>
        <v>36.299999999999997</v>
      </c>
      <c r="J285" s="18"/>
      <c r="K285" s="20"/>
      <c r="L285" s="18"/>
    </row>
    <row r="286" spans="1:12" ht="30" customHeight="1" x14ac:dyDescent="0.3">
      <c r="A286" s="27" t="s">
        <v>1720</v>
      </c>
      <c r="B286" s="47" t="s">
        <v>9</v>
      </c>
      <c r="C286" s="47"/>
      <c r="D286" s="47" t="s">
        <v>39</v>
      </c>
      <c r="E286" s="46">
        <v>1983</v>
      </c>
      <c r="F286" s="46">
        <v>1</v>
      </c>
      <c r="G286" s="3"/>
      <c r="H286" s="4">
        <v>55</v>
      </c>
      <c r="I286" s="4">
        <f t="shared" si="9"/>
        <v>66.55</v>
      </c>
      <c r="J286" s="18"/>
      <c r="K286" s="20"/>
      <c r="L286" s="18"/>
    </row>
    <row r="287" spans="1:12" ht="30" customHeight="1" x14ac:dyDescent="0.3">
      <c r="A287" s="27" t="s">
        <v>776</v>
      </c>
      <c r="B287" s="47" t="s">
        <v>576</v>
      </c>
      <c r="C287" s="47"/>
      <c r="D287" s="47" t="s">
        <v>39</v>
      </c>
      <c r="E287" s="46">
        <v>2003</v>
      </c>
      <c r="F287" s="46">
        <v>1</v>
      </c>
      <c r="G287" s="3"/>
      <c r="H287" s="4">
        <v>20</v>
      </c>
      <c r="I287" s="4">
        <f t="shared" si="9"/>
        <v>24.2</v>
      </c>
      <c r="J287" s="18"/>
      <c r="K287" s="20"/>
      <c r="L287" s="18"/>
    </row>
    <row r="288" spans="1:12" ht="30" customHeight="1" x14ac:dyDescent="0.3">
      <c r="A288" s="27" t="s">
        <v>327</v>
      </c>
      <c r="B288" s="47" t="s">
        <v>15</v>
      </c>
      <c r="C288" s="47"/>
      <c r="D288" s="47" t="s">
        <v>39</v>
      </c>
      <c r="E288" s="46">
        <v>2016</v>
      </c>
      <c r="F288" s="46">
        <v>2</v>
      </c>
      <c r="G288" s="3"/>
      <c r="H288" s="4">
        <v>20.25</v>
      </c>
      <c r="I288" s="4">
        <f t="shared" si="9"/>
        <v>24.502499999999998</v>
      </c>
      <c r="J288" s="18"/>
      <c r="K288" s="20"/>
      <c r="L288" s="18"/>
    </row>
    <row r="289" spans="1:12" ht="30" customHeight="1" x14ac:dyDescent="0.3">
      <c r="A289" s="27" t="s">
        <v>327</v>
      </c>
      <c r="B289" s="47" t="s">
        <v>15</v>
      </c>
      <c r="C289" s="47"/>
      <c r="D289" s="47" t="s">
        <v>39</v>
      </c>
      <c r="E289" s="46">
        <v>2019</v>
      </c>
      <c r="F289" s="46">
        <v>1</v>
      </c>
      <c r="G289" s="3"/>
      <c r="H289" s="4">
        <v>20.25</v>
      </c>
      <c r="I289" s="4">
        <f t="shared" si="9"/>
        <v>24.502499999999998</v>
      </c>
      <c r="J289" s="18"/>
      <c r="K289" s="20"/>
      <c r="L289" s="18"/>
    </row>
    <row r="290" spans="1:12" ht="30" customHeight="1" x14ac:dyDescent="0.3">
      <c r="A290" s="27" t="s">
        <v>327</v>
      </c>
      <c r="B290" s="47" t="s">
        <v>15</v>
      </c>
      <c r="C290" s="47"/>
      <c r="D290" s="47" t="s">
        <v>39</v>
      </c>
      <c r="E290" s="46">
        <v>2020</v>
      </c>
      <c r="F290" s="46">
        <v>12</v>
      </c>
      <c r="G290" s="3"/>
      <c r="H290" s="4">
        <v>21.08</v>
      </c>
      <c r="I290" s="4">
        <f t="shared" si="9"/>
        <v>25.506799999999998</v>
      </c>
      <c r="J290" s="18"/>
      <c r="K290" s="20"/>
      <c r="L290" s="18"/>
    </row>
    <row r="291" spans="1:12" ht="30" customHeight="1" x14ac:dyDescent="0.3">
      <c r="A291" s="27" t="s">
        <v>1861</v>
      </c>
      <c r="B291" s="47" t="s">
        <v>11</v>
      </c>
      <c r="C291" s="47"/>
      <c r="D291" s="47" t="s">
        <v>39</v>
      </c>
      <c r="E291" s="46">
        <v>1985</v>
      </c>
      <c r="F291" s="46">
        <v>1</v>
      </c>
      <c r="G291" s="3"/>
      <c r="H291" s="4">
        <v>40</v>
      </c>
      <c r="I291" s="4">
        <f t="shared" si="9"/>
        <v>48.4</v>
      </c>
      <c r="J291" s="18" t="s">
        <v>10</v>
      </c>
      <c r="K291" s="20"/>
      <c r="L291" s="18"/>
    </row>
    <row r="292" spans="1:12" ht="30" customHeight="1" x14ac:dyDescent="0.3">
      <c r="A292" s="27" t="s">
        <v>1870</v>
      </c>
      <c r="B292" s="47" t="s">
        <v>11</v>
      </c>
      <c r="C292" s="47"/>
      <c r="D292" s="47" t="s">
        <v>39</v>
      </c>
      <c r="E292" s="46">
        <v>1985</v>
      </c>
      <c r="F292" s="46">
        <v>1</v>
      </c>
      <c r="G292" s="3"/>
      <c r="H292" s="4">
        <v>250</v>
      </c>
      <c r="I292" s="4">
        <f t="shared" si="9"/>
        <v>302.5</v>
      </c>
      <c r="J292" s="18" t="s">
        <v>10</v>
      </c>
      <c r="K292" s="20"/>
      <c r="L292" s="18"/>
    </row>
    <row r="293" spans="1:12" ht="30" customHeight="1" x14ac:dyDescent="0.3">
      <c r="A293" s="27" t="s">
        <v>1966</v>
      </c>
      <c r="B293" s="47" t="s">
        <v>15</v>
      </c>
      <c r="C293" s="47"/>
      <c r="D293" s="47" t="s">
        <v>39</v>
      </c>
      <c r="E293" s="46">
        <v>2009</v>
      </c>
      <c r="F293" s="46">
        <v>2</v>
      </c>
      <c r="G293" s="3"/>
      <c r="H293" s="4">
        <v>39</v>
      </c>
      <c r="I293" s="4">
        <f t="shared" si="9"/>
        <v>47.19</v>
      </c>
      <c r="J293" s="18" t="s">
        <v>10</v>
      </c>
      <c r="K293" s="20"/>
      <c r="L293" s="18"/>
    </row>
    <row r="294" spans="1:12" ht="30" customHeight="1" x14ac:dyDescent="0.3">
      <c r="A294" s="27" t="s">
        <v>1969</v>
      </c>
      <c r="B294" s="47" t="s">
        <v>682</v>
      </c>
      <c r="C294" s="47"/>
      <c r="D294" s="47" t="s">
        <v>39</v>
      </c>
      <c r="E294" s="46">
        <v>2016</v>
      </c>
      <c r="F294" s="46">
        <v>5</v>
      </c>
      <c r="G294" s="3"/>
      <c r="H294" s="4">
        <v>25</v>
      </c>
      <c r="I294" s="4">
        <f t="shared" si="9"/>
        <v>30.25</v>
      </c>
      <c r="J294" s="18" t="s">
        <v>10</v>
      </c>
      <c r="K294" s="20"/>
      <c r="L294" s="18"/>
    </row>
    <row r="295" spans="1:12" ht="30" customHeight="1" x14ac:dyDescent="0.3">
      <c r="A295" s="27" t="s">
        <v>1967</v>
      </c>
      <c r="B295" s="47" t="s">
        <v>11</v>
      </c>
      <c r="C295" s="47"/>
      <c r="D295" s="47" t="s">
        <v>39</v>
      </c>
      <c r="E295" s="46">
        <v>2009</v>
      </c>
      <c r="F295" s="46">
        <v>3</v>
      </c>
      <c r="G295" s="3"/>
      <c r="H295" s="4">
        <v>29</v>
      </c>
      <c r="I295" s="4">
        <f t="shared" si="9"/>
        <v>35.089999999999996</v>
      </c>
      <c r="J295" s="18" t="s">
        <v>10</v>
      </c>
      <c r="K295" s="20"/>
      <c r="L295" s="18"/>
    </row>
    <row r="296" spans="1:12" ht="30" customHeight="1" x14ac:dyDescent="0.3">
      <c r="A296" s="59" t="s">
        <v>1933</v>
      </c>
      <c r="B296" s="47" t="s">
        <v>1929</v>
      </c>
      <c r="C296" s="47"/>
      <c r="D296" s="47" t="s">
        <v>39</v>
      </c>
      <c r="E296" s="46">
        <v>2018</v>
      </c>
      <c r="F296" s="46">
        <v>11</v>
      </c>
      <c r="G296" s="3"/>
      <c r="H296" s="4">
        <v>35</v>
      </c>
      <c r="I296" s="4">
        <f>H296*Rhone!$L$7</f>
        <v>42.35</v>
      </c>
      <c r="J296" s="18" t="s">
        <v>10</v>
      </c>
      <c r="K296" s="20"/>
      <c r="L296" s="18"/>
    </row>
    <row r="297" spans="1:12" ht="30" customHeight="1" x14ac:dyDescent="0.3">
      <c r="A297" s="27" t="s">
        <v>929</v>
      </c>
      <c r="B297" s="47" t="s">
        <v>682</v>
      </c>
      <c r="C297" s="47"/>
      <c r="D297" s="47" t="s">
        <v>39</v>
      </c>
      <c r="E297" s="46">
        <v>1985</v>
      </c>
      <c r="F297" s="46">
        <v>5</v>
      </c>
      <c r="G297" s="3"/>
      <c r="H297" s="4">
        <v>55</v>
      </c>
      <c r="I297" s="4">
        <f t="shared" ref="I297:I313" si="10">H297*$L$7</f>
        <v>66.55</v>
      </c>
      <c r="J297" s="18"/>
      <c r="K297" s="20"/>
      <c r="L297" s="18"/>
    </row>
    <row r="298" spans="1:12" ht="30" customHeight="1" x14ac:dyDescent="0.3">
      <c r="A298" s="27" t="s">
        <v>1952</v>
      </c>
      <c r="B298" s="47" t="s">
        <v>682</v>
      </c>
      <c r="C298" s="47"/>
      <c r="D298" s="47" t="s">
        <v>39</v>
      </c>
      <c r="E298" s="46">
        <v>2015</v>
      </c>
      <c r="F298" s="46">
        <v>6</v>
      </c>
      <c r="G298" s="3"/>
      <c r="H298" s="4">
        <v>49</v>
      </c>
      <c r="I298" s="4">
        <f t="shared" si="10"/>
        <v>59.29</v>
      </c>
      <c r="J298" s="18" t="s">
        <v>10</v>
      </c>
      <c r="K298" s="20" t="s">
        <v>30</v>
      </c>
      <c r="L298" s="18"/>
    </row>
    <row r="299" spans="1:12" ht="30" customHeight="1" x14ac:dyDescent="0.3">
      <c r="A299" s="27" t="s">
        <v>808</v>
      </c>
      <c r="B299" s="47" t="s">
        <v>682</v>
      </c>
      <c r="C299" s="47"/>
      <c r="D299" s="47" t="s">
        <v>39</v>
      </c>
      <c r="E299" s="46">
        <v>1981</v>
      </c>
      <c r="F299" s="46">
        <v>6</v>
      </c>
      <c r="G299" s="3"/>
      <c r="H299" s="4">
        <v>55</v>
      </c>
      <c r="I299" s="4">
        <f t="shared" si="10"/>
        <v>66.55</v>
      </c>
      <c r="J299" s="18"/>
      <c r="K299" s="20"/>
      <c r="L299" s="18"/>
    </row>
    <row r="300" spans="1:12" ht="30" customHeight="1" x14ac:dyDescent="0.3">
      <c r="A300" s="27" t="s">
        <v>1970</v>
      </c>
      <c r="B300" s="47" t="s">
        <v>682</v>
      </c>
      <c r="C300" s="47"/>
      <c r="D300" s="47" t="s">
        <v>39</v>
      </c>
      <c r="E300" s="46">
        <v>2019</v>
      </c>
      <c r="F300" s="46">
        <v>6</v>
      </c>
      <c r="G300" s="3"/>
      <c r="H300" s="4">
        <v>45</v>
      </c>
      <c r="I300" s="4">
        <f t="shared" si="10"/>
        <v>54.449999999999996</v>
      </c>
      <c r="J300" s="18" t="s">
        <v>10</v>
      </c>
      <c r="K300" s="20"/>
      <c r="L300" s="18"/>
    </row>
    <row r="301" spans="1:12" ht="30" customHeight="1" x14ac:dyDescent="0.3">
      <c r="A301" s="27" t="s">
        <v>1862</v>
      </c>
      <c r="B301" s="47" t="s">
        <v>682</v>
      </c>
      <c r="C301" s="47"/>
      <c r="D301" s="47" t="s">
        <v>39</v>
      </c>
      <c r="E301" s="46">
        <v>1988</v>
      </c>
      <c r="F301" s="46">
        <v>1</v>
      </c>
      <c r="G301" s="3"/>
      <c r="H301" s="4">
        <v>55</v>
      </c>
      <c r="I301" s="4">
        <f t="shared" si="10"/>
        <v>66.55</v>
      </c>
      <c r="J301" s="18" t="s">
        <v>10</v>
      </c>
      <c r="K301" s="20"/>
      <c r="L301" s="18"/>
    </row>
    <row r="302" spans="1:12" ht="30" customHeight="1" x14ac:dyDescent="0.3">
      <c r="A302" s="27" t="s">
        <v>46</v>
      </c>
      <c r="B302" s="47" t="s">
        <v>338</v>
      </c>
      <c r="C302" s="47"/>
      <c r="D302" s="47" t="s">
        <v>39</v>
      </c>
      <c r="E302" s="46">
        <v>2019</v>
      </c>
      <c r="F302" s="46">
        <v>3</v>
      </c>
      <c r="G302" s="3"/>
      <c r="H302" s="4">
        <v>10.74</v>
      </c>
      <c r="I302" s="4">
        <f t="shared" si="10"/>
        <v>12.9954</v>
      </c>
      <c r="J302" s="18"/>
      <c r="K302" s="20"/>
      <c r="L302" s="18"/>
    </row>
    <row r="303" spans="1:12" ht="30" customHeight="1" x14ac:dyDescent="0.3">
      <c r="A303" s="27" t="s">
        <v>46</v>
      </c>
      <c r="B303" s="47" t="s">
        <v>338</v>
      </c>
      <c r="C303" s="47"/>
      <c r="D303" s="47" t="s">
        <v>39</v>
      </c>
      <c r="E303" s="46">
        <v>2020</v>
      </c>
      <c r="F303" s="46">
        <v>12</v>
      </c>
      <c r="G303" s="3"/>
      <c r="H303" s="4">
        <f>13/1.21</f>
        <v>10.743801652892563</v>
      </c>
      <c r="I303" s="4">
        <f t="shared" si="10"/>
        <v>13</v>
      </c>
      <c r="J303" s="18"/>
      <c r="K303" s="20"/>
      <c r="L303" s="18"/>
    </row>
    <row r="304" spans="1:12" ht="30" customHeight="1" x14ac:dyDescent="0.3">
      <c r="A304" s="27" t="s">
        <v>1307</v>
      </c>
      <c r="B304" s="47" t="s">
        <v>338</v>
      </c>
      <c r="C304" s="47"/>
      <c r="D304" s="47" t="s">
        <v>39</v>
      </c>
      <c r="E304" s="46">
        <v>2019</v>
      </c>
      <c r="F304" s="46">
        <v>12</v>
      </c>
      <c r="G304" s="3">
        <v>0.375</v>
      </c>
      <c r="H304" s="4">
        <v>6.2</v>
      </c>
      <c r="I304" s="4">
        <f t="shared" si="10"/>
        <v>7.5019999999999998</v>
      </c>
      <c r="J304" s="18"/>
      <c r="K304" s="20"/>
      <c r="L304" s="18"/>
    </row>
    <row r="305" spans="1:12" ht="30" customHeight="1" x14ac:dyDescent="0.3">
      <c r="A305" s="27" t="s">
        <v>994</v>
      </c>
      <c r="B305" s="47" t="s">
        <v>47</v>
      </c>
      <c r="C305" s="47"/>
      <c r="D305" s="47" t="s">
        <v>39</v>
      </c>
      <c r="E305" s="46">
        <v>2020</v>
      </c>
      <c r="F305" s="46">
        <v>12</v>
      </c>
      <c r="G305" s="3"/>
      <c r="H305" s="4">
        <v>9.92</v>
      </c>
      <c r="I305" s="4">
        <f t="shared" si="10"/>
        <v>12.0032</v>
      </c>
      <c r="J305" s="18"/>
      <c r="K305" s="20"/>
      <c r="L305" s="18"/>
    </row>
    <row r="306" spans="1:12" ht="30" customHeight="1" x14ac:dyDescent="0.3">
      <c r="A306" s="27" t="s">
        <v>388</v>
      </c>
      <c r="B306" s="47" t="s">
        <v>338</v>
      </c>
      <c r="C306" s="47"/>
      <c r="D306" s="47" t="s">
        <v>39</v>
      </c>
      <c r="E306" s="46">
        <v>2019</v>
      </c>
      <c r="F306" s="46">
        <v>12</v>
      </c>
      <c r="G306" s="3">
        <v>1.5</v>
      </c>
      <c r="H306" s="4">
        <v>22.31</v>
      </c>
      <c r="I306" s="4">
        <f t="shared" si="10"/>
        <v>26.995099999999997</v>
      </c>
      <c r="J306" s="18"/>
      <c r="K306" s="20"/>
      <c r="L306" s="18"/>
    </row>
    <row r="307" spans="1:12" ht="30" customHeight="1" x14ac:dyDescent="0.3">
      <c r="A307" s="27" t="s">
        <v>1652</v>
      </c>
      <c r="B307" s="47" t="s">
        <v>19</v>
      </c>
      <c r="C307" s="47"/>
      <c r="D307" s="47" t="s">
        <v>39</v>
      </c>
      <c r="E307" s="46">
        <v>1970</v>
      </c>
      <c r="F307" s="46">
        <v>3</v>
      </c>
      <c r="G307" s="3"/>
      <c r="H307" s="4">
        <v>35</v>
      </c>
      <c r="I307" s="4">
        <f t="shared" si="10"/>
        <v>42.35</v>
      </c>
      <c r="J307" s="18"/>
      <c r="K307" s="20" t="s">
        <v>372</v>
      </c>
      <c r="L307" s="18"/>
    </row>
    <row r="308" spans="1:12" ht="30" customHeight="1" x14ac:dyDescent="0.3">
      <c r="A308" s="27" t="s">
        <v>1431</v>
      </c>
      <c r="B308" s="47" t="s">
        <v>25</v>
      </c>
      <c r="C308" s="47"/>
      <c r="D308" s="47" t="s">
        <v>39</v>
      </c>
      <c r="E308" s="46">
        <v>1980</v>
      </c>
      <c r="F308" s="46">
        <v>1</v>
      </c>
      <c r="G308" s="3"/>
      <c r="H308" s="4">
        <v>30</v>
      </c>
      <c r="I308" s="4">
        <f t="shared" si="10"/>
        <v>36.299999999999997</v>
      </c>
      <c r="J308" s="18"/>
      <c r="K308" s="20"/>
      <c r="L308" s="18"/>
    </row>
    <row r="309" spans="1:12" ht="30" customHeight="1" x14ac:dyDescent="0.3">
      <c r="A309" s="27" t="s">
        <v>1431</v>
      </c>
      <c r="B309" s="47" t="s">
        <v>25</v>
      </c>
      <c r="C309" s="47"/>
      <c r="D309" s="47" t="s">
        <v>39</v>
      </c>
      <c r="E309" s="46">
        <v>1989</v>
      </c>
      <c r="F309" s="46">
        <v>2</v>
      </c>
      <c r="G309" s="3"/>
      <c r="H309" s="4">
        <v>58</v>
      </c>
      <c r="I309" s="4">
        <f t="shared" si="10"/>
        <v>70.179999999999993</v>
      </c>
      <c r="J309" s="18"/>
      <c r="K309" s="20"/>
      <c r="L309" s="18"/>
    </row>
    <row r="310" spans="1:12" ht="30" customHeight="1" x14ac:dyDescent="0.3">
      <c r="A310" s="19" t="s">
        <v>597</v>
      </c>
      <c r="B310" s="3" t="s">
        <v>25</v>
      </c>
      <c r="C310" s="3"/>
      <c r="D310" s="47" t="s">
        <v>39</v>
      </c>
      <c r="E310" s="3">
        <v>1994</v>
      </c>
      <c r="F310" s="3">
        <v>1</v>
      </c>
      <c r="G310" s="3"/>
      <c r="H310" s="4">
        <v>35</v>
      </c>
      <c r="I310" s="4">
        <f t="shared" si="10"/>
        <v>42.35</v>
      </c>
      <c r="J310" s="18"/>
      <c r="K310" s="20"/>
      <c r="L310" s="18"/>
    </row>
    <row r="311" spans="1:12" ht="30" customHeight="1" x14ac:dyDescent="0.3">
      <c r="A311" s="27" t="s">
        <v>1887</v>
      </c>
      <c r="B311" s="47" t="s">
        <v>25</v>
      </c>
      <c r="C311" s="47"/>
      <c r="D311" s="47" t="s">
        <v>39</v>
      </c>
      <c r="E311" s="46">
        <v>1985</v>
      </c>
      <c r="F311" s="46">
        <v>2</v>
      </c>
      <c r="G311" s="3"/>
      <c r="H311" s="4">
        <v>49</v>
      </c>
      <c r="I311" s="4">
        <f t="shared" si="10"/>
        <v>59.29</v>
      </c>
      <c r="J311" s="18" t="s">
        <v>10</v>
      </c>
      <c r="K311" s="20"/>
      <c r="L311" s="18"/>
    </row>
    <row r="312" spans="1:12" ht="30" customHeight="1" x14ac:dyDescent="0.3">
      <c r="A312" s="27" t="s">
        <v>1369</v>
      </c>
      <c r="B312" s="47" t="s">
        <v>25</v>
      </c>
      <c r="C312" s="47"/>
      <c r="D312" s="47" t="s">
        <v>39</v>
      </c>
      <c r="E312" s="46">
        <v>1979</v>
      </c>
      <c r="F312" s="46">
        <v>1</v>
      </c>
      <c r="G312" s="3"/>
      <c r="H312" s="4">
        <v>30</v>
      </c>
      <c r="I312" s="4">
        <f t="shared" si="10"/>
        <v>36.299999999999997</v>
      </c>
      <c r="J312" s="18"/>
      <c r="K312" s="20"/>
      <c r="L312" s="18"/>
    </row>
    <row r="313" spans="1:12" ht="30" customHeight="1" x14ac:dyDescent="0.3">
      <c r="A313" s="27" t="s">
        <v>1369</v>
      </c>
      <c r="B313" s="47" t="s">
        <v>25</v>
      </c>
      <c r="C313" s="47"/>
      <c r="D313" s="47" t="s">
        <v>39</v>
      </c>
      <c r="E313" s="46">
        <v>1985</v>
      </c>
      <c r="F313" s="46">
        <v>1</v>
      </c>
      <c r="G313" s="3"/>
      <c r="H313" s="4">
        <v>55</v>
      </c>
      <c r="I313" s="4">
        <f t="shared" si="10"/>
        <v>66.55</v>
      </c>
      <c r="J313" s="18" t="s">
        <v>10</v>
      </c>
      <c r="K313" s="20"/>
      <c r="L313" s="18"/>
    </row>
    <row r="314" spans="1:12" ht="30" customHeight="1" x14ac:dyDescent="0.3">
      <c r="A314" s="58" t="s">
        <v>1840</v>
      </c>
      <c r="B314" s="3" t="s">
        <v>433</v>
      </c>
      <c r="C314" s="3"/>
      <c r="D314" s="3" t="s">
        <v>39</v>
      </c>
      <c r="E314" s="70">
        <v>1977</v>
      </c>
      <c r="F314" s="3">
        <v>1</v>
      </c>
      <c r="G314" s="3"/>
      <c r="H314" s="4">
        <v>175</v>
      </c>
      <c r="I314" s="4">
        <f>H314*Bourgogne!$L$6</f>
        <v>211.75</v>
      </c>
      <c r="J314" s="18" t="s">
        <v>10</v>
      </c>
      <c r="K314" s="20"/>
      <c r="L314" s="18"/>
    </row>
    <row r="315" spans="1:12" ht="30" customHeight="1" x14ac:dyDescent="0.3">
      <c r="A315" s="27" t="s">
        <v>514</v>
      </c>
      <c r="B315" s="47" t="s">
        <v>304</v>
      </c>
      <c r="C315" s="47"/>
      <c r="D315" s="47" t="s">
        <v>39</v>
      </c>
      <c r="E315" s="46">
        <v>2016</v>
      </c>
      <c r="F315" s="46">
        <v>12</v>
      </c>
      <c r="G315" s="3"/>
      <c r="H315" s="4">
        <v>17.36</v>
      </c>
      <c r="I315" s="4">
        <f t="shared" ref="I315:I336" si="11">H315*$L$7</f>
        <v>21.005599999999998</v>
      </c>
      <c r="J315" s="18"/>
      <c r="K315" s="20"/>
      <c r="L315" s="18"/>
    </row>
    <row r="316" spans="1:12" ht="30" customHeight="1" x14ac:dyDescent="0.3">
      <c r="A316" s="27" t="s">
        <v>1543</v>
      </c>
      <c r="B316" s="47" t="s">
        <v>11</v>
      </c>
      <c r="C316" s="47"/>
      <c r="D316" s="47" t="s">
        <v>39</v>
      </c>
      <c r="E316" s="46">
        <v>2019</v>
      </c>
      <c r="F316" s="46">
        <v>12</v>
      </c>
      <c r="G316" s="3"/>
      <c r="H316" s="4">
        <v>38.43</v>
      </c>
      <c r="I316" s="4">
        <f t="shared" si="11"/>
        <v>46.500299999999996</v>
      </c>
      <c r="J316" s="18" t="s">
        <v>10</v>
      </c>
      <c r="K316" s="20" t="s">
        <v>30</v>
      </c>
      <c r="L316" s="18"/>
    </row>
    <row r="317" spans="1:12" ht="30" customHeight="1" x14ac:dyDescent="0.3">
      <c r="A317" s="19" t="s">
        <v>467</v>
      </c>
      <c r="B317" s="3" t="s">
        <v>11</v>
      </c>
      <c r="C317" s="3"/>
      <c r="D317" s="47" t="s">
        <v>39</v>
      </c>
      <c r="E317" s="3">
        <v>2000</v>
      </c>
      <c r="F317" s="3">
        <v>6</v>
      </c>
      <c r="G317" s="3"/>
      <c r="H317" s="4">
        <v>35</v>
      </c>
      <c r="I317" s="4">
        <f t="shared" si="11"/>
        <v>42.35</v>
      </c>
      <c r="J317" s="18"/>
      <c r="K317" s="20"/>
      <c r="L317" s="18"/>
    </row>
    <row r="318" spans="1:12" ht="30" customHeight="1" x14ac:dyDescent="0.3">
      <c r="A318" s="27" t="s">
        <v>467</v>
      </c>
      <c r="B318" s="47" t="s">
        <v>11</v>
      </c>
      <c r="C318" s="47"/>
      <c r="D318" s="47" t="s">
        <v>39</v>
      </c>
      <c r="E318" s="46">
        <v>2022</v>
      </c>
      <c r="F318" s="46">
        <v>12</v>
      </c>
      <c r="G318" s="3"/>
      <c r="H318" s="4">
        <v>28.5</v>
      </c>
      <c r="I318" s="4">
        <f t="shared" si="11"/>
        <v>34.484999999999999</v>
      </c>
      <c r="J318" s="18" t="s">
        <v>10</v>
      </c>
      <c r="K318" s="20"/>
      <c r="L318" s="18"/>
    </row>
    <row r="319" spans="1:12" ht="30" customHeight="1" x14ac:dyDescent="0.3">
      <c r="A319" s="27" t="s">
        <v>1668</v>
      </c>
      <c r="B319" s="47" t="s">
        <v>11</v>
      </c>
      <c r="D319" s="47" t="s">
        <v>39</v>
      </c>
      <c r="E319" s="46">
        <v>2013</v>
      </c>
      <c r="F319" s="46">
        <v>1</v>
      </c>
      <c r="G319" s="3"/>
      <c r="H319" s="4">
        <v>15</v>
      </c>
      <c r="I319" s="4">
        <f t="shared" si="11"/>
        <v>18.149999999999999</v>
      </c>
      <c r="J319" s="18" t="s">
        <v>10</v>
      </c>
      <c r="K319" s="20"/>
      <c r="L319" s="18"/>
    </row>
    <row r="320" spans="1:12" ht="30" customHeight="1" x14ac:dyDescent="0.3">
      <c r="A320" s="27" t="s">
        <v>842</v>
      </c>
      <c r="B320" s="47" t="s">
        <v>9</v>
      </c>
      <c r="C320" s="47"/>
      <c r="D320" s="47" t="s">
        <v>39</v>
      </c>
      <c r="E320" s="46">
        <v>1979</v>
      </c>
      <c r="F320" s="46">
        <v>1</v>
      </c>
      <c r="G320" s="3"/>
      <c r="H320" s="4">
        <v>25</v>
      </c>
      <c r="I320" s="4">
        <f t="shared" si="11"/>
        <v>30.25</v>
      </c>
      <c r="J320" s="18" t="s">
        <v>10</v>
      </c>
      <c r="K320" s="20"/>
      <c r="L320" s="18"/>
    </row>
    <row r="321" spans="1:12" ht="30" customHeight="1" x14ac:dyDescent="0.3">
      <c r="A321" s="19" t="s">
        <v>40</v>
      </c>
      <c r="B321" s="3" t="s">
        <v>576</v>
      </c>
      <c r="C321" s="3"/>
      <c r="D321" s="47" t="s">
        <v>39</v>
      </c>
      <c r="E321" s="3">
        <v>1993</v>
      </c>
      <c r="F321" s="3">
        <v>11</v>
      </c>
      <c r="G321" s="3"/>
      <c r="H321" s="4">
        <v>20</v>
      </c>
      <c r="I321" s="4">
        <f t="shared" si="11"/>
        <v>24.2</v>
      </c>
      <c r="J321" s="3"/>
      <c r="K321" s="20"/>
      <c r="L321" s="18"/>
    </row>
    <row r="322" spans="1:12" ht="30" customHeight="1" x14ac:dyDescent="0.3">
      <c r="A322" s="27" t="s">
        <v>360</v>
      </c>
      <c r="B322" s="47" t="s">
        <v>331</v>
      </c>
      <c r="C322" s="47"/>
      <c r="D322" s="47" t="s">
        <v>39</v>
      </c>
      <c r="E322" s="46">
        <v>1964</v>
      </c>
      <c r="F322" s="46">
        <v>1</v>
      </c>
      <c r="G322" s="3"/>
      <c r="H322" s="4">
        <v>25</v>
      </c>
      <c r="I322" s="4">
        <f t="shared" si="11"/>
        <v>30.25</v>
      </c>
      <c r="J322" s="18"/>
      <c r="K322" s="20"/>
      <c r="L322" s="18"/>
    </row>
    <row r="323" spans="1:12" ht="30" customHeight="1" x14ac:dyDescent="0.3">
      <c r="A323" s="27" t="s">
        <v>389</v>
      </c>
      <c r="B323" s="47" t="s">
        <v>331</v>
      </c>
      <c r="C323" s="47"/>
      <c r="D323" s="47" t="s">
        <v>39</v>
      </c>
      <c r="E323" s="46">
        <v>1961</v>
      </c>
      <c r="F323" s="46">
        <f>6-2</f>
        <v>4</v>
      </c>
      <c r="G323" s="3"/>
      <c r="H323" s="4">
        <v>55</v>
      </c>
      <c r="I323" s="4">
        <f t="shared" si="11"/>
        <v>66.55</v>
      </c>
      <c r="J323" s="18"/>
      <c r="K323" s="20"/>
      <c r="L323" s="18"/>
    </row>
    <row r="324" spans="1:12" ht="30" customHeight="1" x14ac:dyDescent="0.3">
      <c r="A324" s="27" t="s">
        <v>268</v>
      </c>
      <c r="B324" s="47" t="s">
        <v>304</v>
      </c>
      <c r="C324" s="47"/>
      <c r="D324" s="47" t="s">
        <v>39</v>
      </c>
      <c r="E324" s="50" t="s">
        <v>324</v>
      </c>
      <c r="F324" s="46">
        <v>1</v>
      </c>
      <c r="G324" s="3"/>
      <c r="H324" s="4">
        <v>25</v>
      </c>
      <c r="I324" s="4">
        <f t="shared" si="11"/>
        <v>30.25</v>
      </c>
      <c r="J324" s="18"/>
      <c r="K324" s="20"/>
      <c r="L324" s="18"/>
    </row>
    <row r="325" spans="1:12" ht="30" customHeight="1" x14ac:dyDescent="0.3">
      <c r="A325" s="19" t="s">
        <v>385</v>
      </c>
      <c r="B325" s="3" t="s">
        <v>11</v>
      </c>
      <c r="C325" s="3"/>
      <c r="D325" s="47" t="s">
        <v>39</v>
      </c>
      <c r="E325" s="3">
        <v>2006</v>
      </c>
      <c r="F325" s="3">
        <f>5-2</f>
        <v>3</v>
      </c>
      <c r="G325" s="3"/>
      <c r="H325" s="4">
        <v>155</v>
      </c>
      <c r="I325" s="4">
        <f t="shared" si="11"/>
        <v>187.54999999999998</v>
      </c>
      <c r="J325" s="18"/>
      <c r="K325" s="20"/>
      <c r="L325" s="18"/>
    </row>
    <row r="326" spans="1:12" ht="30" customHeight="1" x14ac:dyDescent="0.3">
      <c r="A326" s="27" t="s">
        <v>1200</v>
      </c>
      <c r="B326" s="47" t="s">
        <v>12</v>
      </c>
      <c r="C326" s="47"/>
      <c r="D326" s="47" t="s">
        <v>39</v>
      </c>
      <c r="E326" s="46">
        <v>1998</v>
      </c>
      <c r="F326" s="46">
        <v>6</v>
      </c>
      <c r="G326" s="3"/>
      <c r="H326" s="4">
        <v>25</v>
      </c>
      <c r="I326" s="4">
        <f t="shared" si="11"/>
        <v>30.25</v>
      </c>
      <c r="J326" s="18"/>
      <c r="K326" s="20" t="s">
        <v>24</v>
      </c>
      <c r="L326" s="18"/>
    </row>
    <row r="327" spans="1:12" ht="30" customHeight="1" x14ac:dyDescent="0.3">
      <c r="A327" s="27" t="s">
        <v>1200</v>
      </c>
      <c r="B327" s="47" t="s">
        <v>12</v>
      </c>
      <c r="C327" s="47"/>
      <c r="D327" s="47" t="s">
        <v>39</v>
      </c>
      <c r="E327" s="46">
        <v>2004</v>
      </c>
      <c r="F327" s="46">
        <v>3</v>
      </c>
      <c r="G327" s="3"/>
      <c r="H327" s="4">
        <v>20</v>
      </c>
      <c r="I327" s="4">
        <f t="shared" si="11"/>
        <v>24.2</v>
      </c>
      <c r="J327" s="18"/>
      <c r="K327" s="20" t="s">
        <v>24</v>
      </c>
      <c r="L327" s="18"/>
    </row>
    <row r="328" spans="1:12" ht="30" customHeight="1" x14ac:dyDescent="0.3">
      <c r="A328" s="27" t="s">
        <v>1519</v>
      </c>
      <c r="B328" s="47" t="s">
        <v>9</v>
      </c>
      <c r="C328" s="47"/>
      <c r="D328" s="47" t="s">
        <v>39</v>
      </c>
      <c r="E328" s="46">
        <v>2020</v>
      </c>
      <c r="F328" s="46">
        <v>6</v>
      </c>
      <c r="G328" s="3"/>
      <c r="H328" s="4">
        <v>23.97</v>
      </c>
      <c r="I328" s="4">
        <f t="shared" si="11"/>
        <v>29.003699999999998</v>
      </c>
      <c r="J328" s="18"/>
      <c r="K328" s="20"/>
      <c r="L328" s="18"/>
    </row>
    <row r="329" spans="1:12" ht="30" customHeight="1" x14ac:dyDescent="0.3">
      <c r="A329" s="27" t="s">
        <v>50</v>
      </c>
      <c r="B329" s="47" t="s">
        <v>8</v>
      </c>
      <c r="C329" s="47" t="s">
        <v>718</v>
      </c>
      <c r="D329" s="47" t="s">
        <v>39</v>
      </c>
      <c r="E329" s="46">
        <v>1997</v>
      </c>
      <c r="F329" s="46">
        <v>12</v>
      </c>
      <c r="G329" s="3"/>
      <c r="H329" s="4">
        <v>35</v>
      </c>
      <c r="I329" s="4">
        <f t="shared" si="11"/>
        <v>42.35</v>
      </c>
      <c r="J329" s="18"/>
      <c r="K329" s="20" t="s">
        <v>24</v>
      </c>
      <c r="L329" s="18"/>
    </row>
    <row r="330" spans="1:12" ht="30" customHeight="1" x14ac:dyDescent="0.3">
      <c r="A330" s="27" t="s">
        <v>830</v>
      </c>
      <c r="B330" s="47" t="s">
        <v>828</v>
      </c>
      <c r="C330" s="47"/>
      <c r="D330" s="47" t="s">
        <v>39</v>
      </c>
      <c r="E330" s="46">
        <v>1975</v>
      </c>
      <c r="F330" s="46">
        <v>1</v>
      </c>
      <c r="G330" s="3"/>
      <c r="H330" s="4">
        <v>20</v>
      </c>
      <c r="I330" s="4">
        <f t="shared" si="11"/>
        <v>24.2</v>
      </c>
      <c r="J330" s="18"/>
      <c r="K330" s="20"/>
      <c r="L330" s="18"/>
    </row>
    <row r="331" spans="1:12" ht="30" customHeight="1" x14ac:dyDescent="0.3">
      <c r="A331" s="27" t="s">
        <v>995</v>
      </c>
      <c r="B331" s="47" t="s">
        <v>9</v>
      </c>
      <c r="C331" s="47"/>
      <c r="D331" s="47" t="s">
        <v>39</v>
      </c>
      <c r="E331" s="46">
        <v>1999</v>
      </c>
      <c r="F331" s="46">
        <v>1</v>
      </c>
      <c r="G331" s="3"/>
      <c r="H331" s="4">
        <v>475</v>
      </c>
      <c r="I331" s="4">
        <f t="shared" si="11"/>
        <v>574.75</v>
      </c>
      <c r="J331" s="18"/>
      <c r="K331" s="20"/>
      <c r="L331" s="18"/>
    </row>
    <row r="332" spans="1:12" ht="30" customHeight="1" x14ac:dyDescent="0.3">
      <c r="A332" s="27" t="s">
        <v>995</v>
      </c>
      <c r="B332" s="47" t="s">
        <v>9</v>
      </c>
      <c r="C332" s="47"/>
      <c r="D332" s="47" t="s">
        <v>39</v>
      </c>
      <c r="E332" s="46">
        <v>2001</v>
      </c>
      <c r="F332" s="46">
        <v>1</v>
      </c>
      <c r="G332" s="3"/>
      <c r="H332" s="4">
        <v>545</v>
      </c>
      <c r="I332" s="4">
        <f t="shared" si="11"/>
        <v>659.44999999999993</v>
      </c>
      <c r="J332" s="18"/>
      <c r="K332" s="20"/>
      <c r="L332" s="18"/>
    </row>
    <row r="333" spans="1:12" ht="30" customHeight="1" x14ac:dyDescent="0.3">
      <c r="A333" s="27" t="s">
        <v>1793</v>
      </c>
      <c r="B333" s="47" t="s">
        <v>9</v>
      </c>
      <c r="C333" s="47"/>
      <c r="D333" s="47" t="s">
        <v>39</v>
      </c>
      <c r="E333" s="46">
        <v>1937</v>
      </c>
      <c r="F333" s="46">
        <v>1</v>
      </c>
      <c r="G333" s="3"/>
      <c r="H333" s="4">
        <v>845</v>
      </c>
      <c r="I333" s="4">
        <f t="shared" si="11"/>
        <v>1022.4499999999999</v>
      </c>
      <c r="J333" s="18"/>
      <c r="K333" s="20"/>
      <c r="L333" s="18"/>
    </row>
    <row r="334" spans="1:12" ht="30" customHeight="1" x14ac:dyDescent="0.3">
      <c r="A334" s="27" t="s">
        <v>1721</v>
      </c>
      <c r="B334" s="47" t="s">
        <v>9</v>
      </c>
      <c r="C334" s="47"/>
      <c r="D334" s="47" t="s">
        <v>39</v>
      </c>
      <c r="E334" s="46">
        <v>1937</v>
      </c>
      <c r="F334" s="46">
        <v>1</v>
      </c>
      <c r="G334" s="3"/>
      <c r="H334" s="4">
        <v>445</v>
      </c>
      <c r="I334" s="4">
        <f t="shared" si="11"/>
        <v>538.44999999999993</v>
      </c>
      <c r="J334" s="18"/>
      <c r="K334" s="20"/>
      <c r="L334" s="18"/>
    </row>
    <row r="335" spans="1:12" ht="30" customHeight="1" x14ac:dyDescent="0.3">
      <c r="A335" s="27" t="s">
        <v>829</v>
      </c>
      <c r="B335" s="47" t="s">
        <v>828</v>
      </c>
      <c r="C335" s="47"/>
      <c r="D335" s="47" t="s">
        <v>39</v>
      </c>
      <c r="E335" s="46">
        <v>1989</v>
      </c>
      <c r="F335" s="46">
        <v>1</v>
      </c>
      <c r="G335" s="3"/>
      <c r="H335" s="4">
        <v>10</v>
      </c>
      <c r="I335" s="4">
        <f t="shared" si="11"/>
        <v>12.1</v>
      </c>
      <c r="J335" s="18"/>
      <c r="K335" s="20"/>
      <c r="L335" s="18"/>
    </row>
    <row r="336" spans="1:12" ht="30" customHeight="1" x14ac:dyDescent="0.3">
      <c r="A336" s="19" t="s">
        <v>27</v>
      </c>
      <c r="B336" s="3" t="s">
        <v>11</v>
      </c>
      <c r="C336" s="3"/>
      <c r="D336" s="47" t="s">
        <v>39</v>
      </c>
      <c r="E336" s="3">
        <v>1970</v>
      </c>
      <c r="F336" s="3">
        <f>2-2</f>
        <v>0</v>
      </c>
      <c r="G336" s="3"/>
      <c r="H336" s="4">
        <v>40</v>
      </c>
      <c r="I336" s="4">
        <f t="shared" si="11"/>
        <v>48.4</v>
      </c>
      <c r="J336" s="18"/>
      <c r="K336" s="20"/>
      <c r="L336" s="18"/>
    </row>
    <row r="337" spans="1:12" ht="30" customHeight="1" x14ac:dyDescent="0.3">
      <c r="A337" s="19" t="s">
        <v>27</v>
      </c>
      <c r="B337" s="3" t="s">
        <v>11</v>
      </c>
      <c r="C337" s="3"/>
      <c r="D337" s="47" t="s">
        <v>39</v>
      </c>
      <c r="E337" s="3">
        <v>2014</v>
      </c>
      <c r="F337" s="3">
        <v>4</v>
      </c>
      <c r="G337" s="3"/>
      <c r="H337" s="4">
        <v>29</v>
      </c>
      <c r="I337" s="4">
        <f>H337*Rhone!$L$7</f>
        <v>35.089999999999996</v>
      </c>
      <c r="J337" s="18" t="s">
        <v>10</v>
      </c>
      <c r="K337" s="20"/>
      <c r="L337" s="18"/>
    </row>
    <row r="338" spans="1:12" ht="30" customHeight="1" x14ac:dyDescent="0.3">
      <c r="A338" s="27" t="s">
        <v>803</v>
      </c>
      <c r="B338" s="47" t="s">
        <v>8</v>
      </c>
      <c r="C338" s="47" t="s">
        <v>718</v>
      </c>
      <c r="D338" s="47" t="s">
        <v>39</v>
      </c>
      <c r="E338" s="46">
        <v>1959</v>
      </c>
      <c r="F338" s="46">
        <v>1</v>
      </c>
      <c r="G338" s="3"/>
      <c r="H338" s="4">
        <v>195</v>
      </c>
      <c r="I338" s="4">
        <f t="shared" ref="I338:I347" si="12">H338*$L$7</f>
        <v>235.95</v>
      </c>
      <c r="J338" s="18"/>
      <c r="K338" s="20"/>
      <c r="L338" s="18"/>
    </row>
    <row r="339" spans="1:12" ht="30" customHeight="1" x14ac:dyDescent="0.3">
      <c r="A339" s="27" t="s">
        <v>807</v>
      </c>
      <c r="B339" s="47" t="s">
        <v>8</v>
      </c>
      <c r="C339" s="47" t="s">
        <v>718</v>
      </c>
      <c r="D339" s="47" t="s">
        <v>39</v>
      </c>
      <c r="E339" s="46">
        <v>1959</v>
      </c>
      <c r="F339" s="46">
        <v>1</v>
      </c>
      <c r="G339" s="3"/>
      <c r="H339" s="4">
        <v>165</v>
      </c>
      <c r="I339" s="4">
        <f t="shared" si="12"/>
        <v>199.65</v>
      </c>
      <c r="J339" s="18"/>
      <c r="K339" s="20"/>
      <c r="L339" s="18"/>
    </row>
    <row r="340" spans="1:12" ht="30" customHeight="1" x14ac:dyDescent="0.3">
      <c r="A340" s="19" t="s">
        <v>31</v>
      </c>
      <c r="B340" s="3" t="s">
        <v>15</v>
      </c>
      <c r="C340" s="3"/>
      <c r="D340" s="47" t="s">
        <v>39</v>
      </c>
      <c r="E340" s="3">
        <v>2000</v>
      </c>
      <c r="F340" s="3">
        <v>2</v>
      </c>
      <c r="G340" s="3"/>
      <c r="H340" s="4">
        <v>75</v>
      </c>
      <c r="I340" s="4">
        <f t="shared" si="12"/>
        <v>90.75</v>
      </c>
      <c r="J340" s="18"/>
      <c r="K340" s="20"/>
      <c r="L340" s="18"/>
    </row>
    <row r="341" spans="1:12" ht="30" customHeight="1" x14ac:dyDescent="0.3">
      <c r="A341" s="19" t="s">
        <v>419</v>
      </c>
      <c r="B341" s="3" t="s">
        <v>11</v>
      </c>
      <c r="C341" s="3"/>
      <c r="D341" s="47" t="s">
        <v>39</v>
      </c>
      <c r="E341" s="3">
        <v>1990</v>
      </c>
      <c r="F341" s="3">
        <v>4</v>
      </c>
      <c r="G341" s="3"/>
      <c r="H341" s="4">
        <v>55</v>
      </c>
      <c r="I341" s="4">
        <f t="shared" si="12"/>
        <v>66.55</v>
      </c>
      <c r="J341" s="18"/>
      <c r="K341" s="20"/>
      <c r="L341" s="18"/>
    </row>
    <row r="342" spans="1:12" ht="30" customHeight="1" x14ac:dyDescent="0.3">
      <c r="A342" s="27" t="s">
        <v>1845</v>
      </c>
      <c r="B342" s="47" t="s">
        <v>15</v>
      </c>
      <c r="C342" s="47"/>
      <c r="D342" s="47" t="s">
        <v>39</v>
      </c>
      <c r="E342" s="46" t="s">
        <v>1846</v>
      </c>
      <c r="F342" s="46">
        <v>1</v>
      </c>
      <c r="G342" s="3"/>
      <c r="H342" s="4">
        <v>675</v>
      </c>
      <c r="I342" s="4">
        <f t="shared" si="12"/>
        <v>816.75</v>
      </c>
      <c r="J342" s="18" t="s">
        <v>10</v>
      </c>
      <c r="K342" s="20" t="s">
        <v>24</v>
      </c>
      <c r="L342" s="18"/>
    </row>
    <row r="343" spans="1:12" ht="30" customHeight="1" x14ac:dyDescent="0.3">
      <c r="A343" s="19" t="s">
        <v>556</v>
      </c>
      <c r="B343" s="3" t="s">
        <v>15</v>
      </c>
      <c r="C343" s="3"/>
      <c r="D343" s="47" t="s">
        <v>39</v>
      </c>
      <c r="E343" s="3">
        <v>1982</v>
      </c>
      <c r="F343" s="3">
        <f>2-1</f>
        <v>1</v>
      </c>
      <c r="G343" s="3"/>
      <c r="H343" s="4">
        <v>35</v>
      </c>
      <c r="I343" s="4">
        <f t="shared" si="12"/>
        <v>42.35</v>
      </c>
      <c r="J343" s="18"/>
      <c r="K343" s="20"/>
      <c r="L343" s="18"/>
    </row>
    <row r="344" spans="1:12" ht="30" customHeight="1" x14ac:dyDescent="0.3">
      <c r="A344" s="27" t="s">
        <v>556</v>
      </c>
      <c r="B344" s="47" t="s">
        <v>15</v>
      </c>
      <c r="C344" s="47"/>
      <c r="D344" s="47" t="s">
        <v>39</v>
      </c>
      <c r="E344" s="46">
        <v>1995</v>
      </c>
      <c r="F344" s="46">
        <v>2</v>
      </c>
      <c r="G344" s="3"/>
      <c r="H344" s="4">
        <v>20</v>
      </c>
      <c r="I344" s="4">
        <f t="shared" si="12"/>
        <v>24.2</v>
      </c>
      <c r="J344" s="18" t="s">
        <v>10</v>
      </c>
      <c r="K344" s="20"/>
      <c r="L344" s="18"/>
    </row>
    <row r="345" spans="1:12" ht="30" customHeight="1" x14ac:dyDescent="0.3">
      <c r="A345" s="19" t="s">
        <v>545</v>
      </c>
      <c r="B345" s="3" t="s">
        <v>15</v>
      </c>
      <c r="C345" s="3"/>
      <c r="D345" s="47" t="s">
        <v>39</v>
      </c>
      <c r="E345" s="3">
        <v>1978</v>
      </c>
      <c r="F345" s="3">
        <v>1</v>
      </c>
      <c r="G345" s="3"/>
      <c r="H345" s="4">
        <v>35</v>
      </c>
      <c r="I345" s="4">
        <f t="shared" si="12"/>
        <v>42.35</v>
      </c>
      <c r="J345" s="18"/>
      <c r="K345" s="20"/>
      <c r="L345" s="18"/>
    </row>
    <row r="346" spans="1:12" ht="30" customHeight="1" x14ac:dyDescent="0.3">
      <c r="A346" s="19" t="s">
        <v>545</v>
      </c>
      <c r="B346" s="3" t="s">
        <v>15</v>
      </c>
      <c r="C346" s="3"/>
      <c r="D346" s="47" t="s">
        <v>39</v>
      </c>
      <c r="E346" s="3">
        <v>1983</v>
      </c>
      <c r="F346" s="3">
        <v>4</v>
      </c>
      <c r="G346" s="3"/>
      <c r="H346" s="4">
        <v>28</v>
      </c>
      <c r="I346" s="4">
        <f t="shared" si="12"/>
        <v>33.879999999999995</v>
      </c>
      <c r="J346" s="18"/>
      <c r="K346" s="20"/>
      <c r="L346" s="18"/>
    </row>
    <row r="347" spans="1:12" ht="30" customHeight="1" x14ac:dyDescent="0.3">
      <c r="A347" s="19" t="s">
        <v>794</v>
      </c>
      <c r="B347" s="3" t="s">
        <v>25</v>
      </c>
      <c r="C347" s="3"/>
      <c r="D347" s="47" t="s">
        <v>39</v>
      </c>
      <c r="E347" s="3">
        <v>1994</v>
      </c>
      <c r="F347" s="3">
        <v>4</v>
      </c>
      <c r="G347" s="3"/>
      <c r="H347" s="4">
        <v>20</v>
      </c>
      <c r="I347" s="4">
        <f t="shared" si="12"/>
        <v>24.2</v>
      </c>
      <c r="J347" s="18"/>
      <c r="K347" s="20"/>
      <c r="L347" s="18"/>
    </row>
    <row r="348" spans="1:12" ht="30" customHeight="1" x14ac:dyDescent="0.3">
      <c r="A348" s="19" t="s">
        <v>1763</v>
      </c>
      <c r="B348" s="47" t="s">
        <v>682</v>
      </c>
      <c r="C348" s="3"/>
      <c r="D348" s="47" t="s">
        <v>39</v>
      </c>
      <c r="E348" s="3">
        <v>2006</v>
      </c>
      <c r="F348" s="3">
        <v>2</v>
      </c>
      <c r="G348" s="3"/>
      <c r="H348" s="4">
        <v>35</v>
      </c>
      <c r="I348" s="4">
        <f>H348*Rhone!$L$7</f>
        <v>42.35</v>
      </c>
      <c r="J348" s="18" t="s">
        <v>10</v>
      </c>
      <c r="K348" s="20"/>
      <c r="L348" s="18"/>
    </row>
    <row r="349" spans="1:12" ht="30" customHeight="1" x14ac:dyDescent="0.3">
      <c r="A349" s="27" t="s">
        <v>1339</v>
      </c>
      <c r="B349" s="47" t="s">
        <v>681</v>
      </c>
      <c r="C349" s="47"/>
      <c r="D349" s="47" t="s">
        <v>39</v>
      </c>
      <c r="E349" s="46">
        <v>1983</v>
      </c>
      <c r="F349" s="46">
        <v>1</v>
      </c>
      <c r="G349" s="3"/>
      <c r="H349" s="4">
        <v>25</v>
      </c>
      <c r="I349" s="4">
        <f t="shared" ref="I349:I380" si="13">H349*$L$7</f>
        <v>30.25</v>
      </c>
      <c r="J349" s="18"/>
      <c r="K349" s="20"/>
      <c r="L349" s="18"/>
    </row>
    <row r="350" spans="1:12" ht="30" customHeight="1" x14ac:dyDescent="0.3">
      <c r="A350" s="19" t="s">
        <v>538</v>
      </c>
      <c r="B350" s="3" t="s">
        <v>576</v>
      </c>
      <c r="C350" s="3"/>
      <c r="D350" s="47" t="s">
        <v>39</v>
      </c>
      <c r="E350" s="3">
        <v>1989</v>
      </c>
      <c r="F350" s="3">
        <v>9</v>
      </c>
      <c r="G350" s="3"/>
      <c r="H350" s="4">
        <v>35</v>
      </c>
      <c r="I350" s="4">
        <f t="shared" si="13"/>
        <v>42.35</v>
      </c>
      <c r="J350" s="18"/>
      <c r="K350" s="20"/>
      <c r="L350" s="18"/>
    </row>
    <row r="351" spans="1:12" ht="30" customHeight="1" x14ac:dyDescent="0.3">
      <c r="A351" s="27" t="s">
        <v>538</v>
      </c>
      <c r="B351" s="47" t="s">
        <v>681</v>
      </c>
      <c r="C351" s="47"/>
      <c r="D351" s="47" t="s">
        <v>39</v>
      </c>
      <c r="E351" s="46">
        <v>1995</v>
      </c>
      <c r="F351" s="46">
        <v>5</v>
      </c>
      <c r="G351" s="3"/>
      <c r="H351" s="4">
        <v>28</v>
      </c>
      <c r="I351" s="4">
        <f t="shared" si="13"/>
        <v>33.879999999999995</v>
      </c>
      <c r="J351" s="18"/>
      <c r="K351" s="20"/>
      <c r="L351" s="18"/>
    </row>
    <row r="352" spans="1:12" ht="30" customHeight="1" x14ac:dyDescent="0.3">
      <c r="A352" s="27" t="s">
        <v>538</v>
      </c>
      <c r="B352" s="47" t="s">
        <v>681</v>
      </c>
      <c r="C352" s="47"/>
      <c r="D352" s="47" t="s">
        <v>39</v>
      </c>
      <c r="E352" s="46">
        <v>2005</v>
      </c>
      <c r="F352" s="46">
        <v>1</v>
      </c>
      <c r="G352" s="3"/>
      <c r="H352" s="4">
        <v>25</v>
      </c>
      <c r="I352" s="4">
        <f t="shared" si="13"/>
        <v>30.25</v>
      </c>
      <c r="J352" s="18" t="s">
        <v>10</v>
      </c>
      <c r="K352" s="20"/>
      <c r="L352" s="18"/>
    </row>
    <row r="353" spans="1:12" ht="30" customHeight="1" x14ac:dyDescent="0.3">
      <c r="A353" s="27" t="s">
        <v>1241</v>
      </c>
      <c r="B353" s="47" t="s">
        <v>681</v>
      </c>
      <c r="C353" s="47"/>
      <c r="D353" s="47" t="s">
        <v>39</v>
      </c>
      <c r="E353" s="46">
        <v>1982</v>
      </c>
      <c r="F353" s="46">
        <v>1</v>
      </c>
      <c r="G353" s="3"/>
      <c r="H353" s="4">
        <v>35</v>
      </c>
      <c r="I353" s="4">
        <f t="shared" si="13"/>
        <v>42.35</v>
      </c>
      <c r="J353" s="18" t="s">
        <v>10</v>
      </c>
      <c r="K353" s="20"/>
      <c r="L353" s="18"/>
    </row>
    <row r="354" spans="1:12" ht="30" customHeight="1" x14ac:dyDescent="0.3">
      <c r="A354" s="27" t="s">
        <v>733</v>
      </c>
      <c r="B354" s="47" t="s">
        <v>682</v>
      </c>
      <c r="C354" s="47"/>
      <c r="D354" s="47" t="s">
        <v>39</v>
      </c>
      <c r="E354" s="46">
        <v>1966</v>
      </c>
      <c r="F354" s="46">
        <f>3-1</f>
        <v>2</v>
      </c>
      <c r="G354" s="3"/>
      <c r="H354" s="4">
        <v>145</v>
      </c>
      <c r="I354" s="4">
        <f t="shared" si="13"/>
        <v>175.45</v>
      </c>
      <c r="J354" s="18"/>
      <c r="K354" s="20"/>
      <c r="L354" s="18"/>
    </row>
    <row r="355" spans="1:12" ht="30" customHeight="1" x14ac:dyDescent="0.3">
      <c r="A355" s="19" t="s">
        <v>505</v>
      </c>
      <c r="B355" s="3" t="s">
        <v>12</v>
      </c>
      <c r="C355" s="3"/>
      <c r="D355" s="47" t="s">
        <v>39</v>
      </c>
      <c r="E355" s="3">
        <v>2020</v>
      </c>
      <c r="F355" s="3">
        <v>1</v>
      </c>
      <c r="G355" s="3"/>
      <c r="H355" s="4">
        <v>20.66</v>
      </c>
      <c r="I355" s="4">
        <f t="shared" si="13"/>
        <v>24.9986</v>
      </c>
      <c r="J355" s="18"/>
      <c r="K355" s="20"/>
      <c r="L355" s="18"/>
    </row>
    <row r="356" spans="1:12" ht="30" customHeight="1" x14ac:dyDescent="0.3">
      <c r="A356" s="19" t="s">
        <v>505</v>
      </c>
      <c r="B356" s="3" t="s">
        <v>12</v>
      </c>
      <c r="C356" s="3"/>
      <c r="D356" s="47" t="s">
        <v>39</v>
      </c>
      <c r="E356" s="3">
        <v>2021</v>
      </c>
      <c r="F356" s="3">
        <v>3</v>
      </c>
      <c r="G356" s="3"/>
      <c r="H356" s="4">
        <v>20.66</v>
      </c>
      <c r="I356" s="4">
        <f t="shared" si="13"/>
        <v>24.9986</v>
      </c>
      <c r="J356" s="18"/>
      <c r="K356" s="20"/>
      <c r="L356" s="18"/>
    </row>
    <row r="357" spans="1:12" ht="30" customHeight="1" x14ac:dyDescent="0.3">
      <c r="A357" s="19" t="s">
        <v>505</v>
      </c>
      <c r="B357" s="3" t="s">
        <v>12</v>
      </c>
      <c r="C357" s="3"/>
      <c r="D357" s="47" t="s">
        <v>39</v>
      </c>
      <c r="E357" s="3">
        <v>2022</v>
      </c>
      <c r="F357" s="3">
        <v>3</v>
      </c>
      <c r="G357" s="3"/>
      <c r="H357" s="4">
        <v>21.49</v>
      </c>
      <c r="I357" s="4">
        <f t="shared" si="13"/>
        <v>26.002899999999997</v>
      </c>
      <c r="J357" s="18"/>
      <c r="K357" s="20"/>
      <c r="L357" s="18"/>
    </row>
    <row r="358" spans="1:12" ht="30" customHeight="1" x14ac:dyDescent="0.3">
      <c r="A358" s="19" t="s">
        <v>505</v>
      </c>
      <c r="B358" s="3" t="s">
        <v>12</v>
      </c>
      <c r="C358" s="3"/>
      <c r="D358" s="47" t="s">
        <v>39</v>
      </c>
      <c r="E358" s="3">
        <v>2023</v>
      </c>
      <c r="F358" s="3">
        <v>12</v>
      </c>
      <c r="G358" s="3"/>
      <c r="H358" s="4">
        <v>21.49</v>
      </c>
      <c r="I358" s="4">
        <f t="shared" si="13"/>
        <v>26.002899999999997</v>
      </c>
      <c r="J358" s="18" t="s">
        <v>10</v>
      </c>
      <c r="K358" s="20"/>
      <c r="L358" s="18"/>
    </row>
    <row r="359" spans="1:12" ht="30" customHeight="1" x14ac:dyDescent="0.3">
      <c r="A359" s="19" t="s">
        <v>1451</v>
      </c>
      <c r="B359" s="3" t="s">
        <v>12</v>
      </c>
      <c r="C359" s="3"/>
      <c r="D359" s="47" t="s">
        <v>39</v>
      </c>
      <c r="E359" s="3">
        <v>2022</v>
      </c>
      <c r="F359" s="3">
        <v>6</v>
      </c>
      <c r="G359" s="3">
        <v>1.5</v>
      </c>
      <c r="H359" s="4">
        <v>44.63</v>
      </c>
      <c r="I359" s="4">
        <f t="shared" si="13"/>
        <v>54.002299999999998</v>
      </c>
      <c r="J359" s="18"/>
      <c r="K359" s="20" t="s">
        <v>81</v>
      </c>
      <c r="L359" s="18"/>
    </row>
    <row r="360" spans="1:12" ht="30" customHeight="1" x14ac:dyDescent="0.3">
      <c r="A360" s="27" t="s">
        <v>1362</v>
      </c>
      <c r="B360" s="47" t="s">
        <v>12</v>
      </c>
      <c r="C360" s="47"/>
      <c r="D360" s="47" t="s">
        <v>39</v>
      </c>
      <c r="E360" s="46">
        <v>1979</v>
      </c>
      <c r="F360" s="46">
        <v>1</v>
      </c>
      <c r="G360" s="3"/>
      <c r="H360" s="4">
        <v>35</v>
      </c>
      <c r="I360" s="4">
        <f t="shared" si="13"/>
        <v>42.35</v>
      </c>
      <c r="J360" s="18"/>
      <c r="K360" s="20"/>
      <c r="L360" s="18"/>
    </row>
    <row r="361" spans="1:12" ht="30" customHeight="1" x14ac:dyDescent="0.3">
      <c r="A361" s="27" t="s">
        <v>1871</v>
      </c>
      <c r="B361" s="47" t="s">
        <v>9</v>
      </c>
      <c r="C361" s="47"/>
      <c r="D361" s="47" t="s">
        <v>39</v>
      </c>
      <c r="E361" s="46">
        <v>1985</v>
      </c>
      <c r="F361" s="46">
        <v>1</v>
      </c>
      <c r="G361" s="3"/>
      <c r="H361" s="4">
        <v>390</v>
      </c>
      <c r="I361" s="4">
        <f t="shared" si="13"/>
        <v>471.9</v>
      </c>
      <c r="J361" s="18" t="s">
        <v>10</v>
      </c>
      <c r="K361" s="20"/>
      <c r="L361" s="18"/>
    </row>
    <row r="362" spans="1:12" ht="30" customHeight="1" x14ac:dyDescent="0.3">
      <c r="A362" s="27" t="s">
        <v>1881</v>
      </c>
      <c r="B362" s="47" t="s">
        <v>9</v>
      </c>
      <c r="C362" s="47"/>
      <c r="D362" s="47" t="s">
        <v>39</v>
      </c>
      <c r="E362" s="46">
        <v>1980</v>
      </c>
      <c r="F362" s="46">
        <v>1</v>
      </c>
      <c r="G362" s="3"/>
      <c r="H362" s="4">
        <v>275</v>
      </c>
      <c r="I362" s="4">
        <f t="shared" si="13"/>
        <v>332.75</v>
      </c>
      <c r="J362" s="18" t="s">
        <v>10</v>
      </c>
      <c r="K362" s="20"/>
      <c r="L362" s="18"/>
    </row>
    <row r="363" spans="1:12" ht="30" customHeight="1" x14ac:dyDescent="0.3">
      <c r="A363" s="27" t="s">
        <v>1881</v>
      </c>
      <c r="B363" s="47" t="s">
        <v>9</v>
      </c>
      <c r="C363" s="47"/>
      <c r="D363" s="47" t="s">
        <v>39</v>
      </c>
      <c r="E363" s="46">
        <v>1988</v>
      </c>
      <c r="F363" s="46">
        <v>1</v>
      </c>
      <c r="G363" s="3"/>
      <c r="H363" s="4">
        <v>390</v>
      </c>
      <c r="I363" s="4">
        <f t="shared" si="13"/>
        <v>471.9</v>
      </c>
      <c r="J363" s="18" t="s">
        <v>10</v>
      </c>
      <c r="K363" s="20"/>
      <c r="L363" s="18"/>
    </row>
    <row r="364" spans="1:12" ht="30" customHeight="1" x14ac:dyDescent="0.3">
      <c r="A364" s="27" t="s">
        <v>1881</v>
      </c>
      <c r="B364" s="47" t="s">
        <v>9</v>
      </c>
      <c r="C364" s="47"/>
      <c r="D364" s="47" t="s">
        <v>39</v>
      </c>
      <c r="E364" s="46">
        <v>1989</v>
      </c>
      <c r="F364" s="46">
        <v>1</v>
      </c>
      <c r="G364" s="3"/>
      <c r="H364" s="4">
        <v>425</v>
      </c>
      <c r="I364" s="4">
        <f t="shared" si="13"/>
        <v>514.25</v>
      </c>
      <c r="J364" s="18" t="s">
        <v>10</v>
      </c>
      <c r="K364" s="20"/>
      <c r="L364" s="18"/>
    </row>
    <row r="365" spans="1:12" ht="30" customHeight="1" x14ac:dyDescent="0.3">
      <c r="A365" s="19" t="s">
        <v>384</v>
      </c>
      <c r="B365" s="3" t="s">
        <v>382</v>
      </c>
      <c r="C365" s="3"/>
      <c r="D365" s="47" t="s">
        <v>39</v>
      </c>
      <c r="E365" s="3">
        <v>1990</v>
      </c>
      <c r="F365" s="3">
        <v>1</v>
      </c>
      <c r="G365" s="3"/>
      <c r="H365" s="4">
        <v>15</v>
      </c>
      <c r="I365" s="4">
        <f t="shared" si="13"/>
        <v>18.149999999999999</v>
      </c>
      <c r="J365" s="18"/>
      <c r="K365" s="20"/>
      <c r="L365" s="18"/>
    </row>
    <row r="366" spans="1:12" ht="30" customHeight="1" x14ac:dyDescent="0.3">
      <c r="A366" s="49" t="s">
        <v>316</v>
      </c>
      <c r="B366" s="48" t="s">
        <v>315</v>
      </c>
      <c r="C366" s="48"/>
      <c r="D366" s="47" t="s">
        <v>39</v>
      </c>
      <c r="E366" s="48">
        <v>1998</v>
      </c>
      <c r="F366" s="48">
        <v>12</v>
      </c>
      <c r="G366" s="48">
        <v>1.5</v>
      </c>
      <c r="H366" s="4">
        <v>24.79</v>
      </c>
      <c r="I366" s="4">
        <f t="shared" si="13"/>
        <v>29.995899999999999</v>
      </c>
      <c r="J366" s="18"/>
      <c r="K366" s="20" t="s">
        <v>33</v>
      </c>
      <c r="L366" s="18"/>
    </row>
    <row r="367" spans="1:12" ht="30" customHeight="1" x14ac:dyDescent="0.3">
      <c r="A367" s="49" t="s">
        <v>316</v>
      </c>
      <c r="B367" s="48" t="s">
        <v>315</v>
      </c>
      <c r="C367" s="48"/>
      <c r="D367" s="47" t="s">
        <v>39</v>
      </c>
      <c r="E367" s="48">
        <v>2001</v>
      </c>
      <c r="F367" s="48">
        <v>12</v>
      </c>
      <c r="G367" s="48">
        <v>1.5</v>
      </c>
      <c r="H367" s="4">
        <v>24.79</v>
      </c>
      <c r="I367" s="4">
        <f t="shared" si="13"/>
        <v>29.995899999999999</v>
      </c>
      <c r="J367" s="18"/>
      <c r="K367" s="20" t="s">
        <v>33</v>
      </c>
      <c r="L367" s="18"/>
    </row>
    <row r="368" spans="1:12" ht="30" customHeight="1" x14ac:dyDescent="0.3">
      <c r="A368" s="27" t="s">
        <v>1068</v>
      </c>
      <c r="B368" s="47" t="s">
        <v>433</v>
      </c>
      <c r="C368" s="47" t="s">
        <v>340</v>
      </c>
      <c r="D368" s="47" t="s">
        <v>39</v>
      </c>
      <c r="E368" s="46">
        <v>1990</v>
      </c>
      <c r="F368" s="46">
        <v>2</v>
      </c>
      <c r="G368" s="3"/>
      <c r="H368" s="4">
        <v>175</v>
      </c>
      <c r="I368" s="4">
        <f t="shared" si="13"/>
        <v>211.75</v>
      </c>
      <c r="J368" s="18"/>
      <c r="K368" s="20"/>
      <c r="L368" s="18"/>
    </row>
    <row r="369" spans="1:12" ht="30" customHeight="1" x14ac:dyDescent="0.3">
      <c r="A369" s="27" t="s">
        <v>626</v>
      </c>
      <c r="B369" s="47" t="s">
        <v>304</v>
      </c>
      <c r="C369" s="47"/>
      <c r="D369" s="47" t="s">
        <v>39</v>
      </c>
      <c r="E369" s="46">
        <v>2016</v>
      </c>
      <c r="F369" s="46">
        <v>12</v>
      </c>
      <c r="G369" s="3"/>
      <c r="H369" s="4">
        <v>16.53</v>
      </c>
      <c r="I369" s="4">
        <f t="shared" si="13"/>
        <v>20.001300000000001</v>
      </c>
      <c r="J369" s="18"/>
      <c r="K369" s="20"/>
      <c r="L369" s="18"/>
    </row>
    <row r="370" spans="1:12" ht="30" customHeight="1" x14ac:dyDescent="0.3">
      <c r="A370" s="27" t="s">
        <v>1335</v>
      </c>
      <c r="B370" s="47" t="s">
        <v>304</v>
      </c>
      <c r="C370" s="47"/>
      <c r="D370" s="47" t="s">
        <v>39</v>
      </c>
      <c r="E370" s="46">
        <v>2020</v>
      </c>
      <c r="F370" s="46">
        <v>12</v>
      </c>
      <c r="G370" s="3"/>
      <c r="H370" s="4">
        <v>24.38</v>
      </c>
      <c r="I370" s="4">
        <f t="shared" si="13"/>
        <v>29.499799999999997</v>
      </c>
      <c r="J370" s="18" t="s">
        <v>10</v>
      </c>
      <c r="K370" s="20"/>
      <c r="L370" s="18"/>
    </row>
    <row r="371" spans="1:12" ht="30" customHeight="1" x14ac:dyDescent="0.3">
      <c r="A371" s="27" t="s">
        <v>1488</v>
      </c>
      <c r="B371" s="47" t="s">
        <v>304</v>
      </c>
      <c r="C371" s="47"/>
      <c r="D371" s="47" t="s">
        <v>39</v>
      </c>
      <c r="E371" s="46">
        <v>1982</v>
      </c>
      <c r="F371" s="46">
        <v>1</v>
      </c>
      <c r="G371" s="3"/>
      <c r="H371" s="4">
        <v>45</v>
      </c>
      <c r="I371" s="4">
        <f t="shared" si="13"/>
        <v>54.449999999999996</v>
      </c>
      <c r="J371" s="18" t="s">
        <v>10</v>
      </c>
      <c r="K371" s="20"/>
      <c r="L371" s="18"/>
    </row>
    <row r="372" spans="1:12" ht="30" customHeight="1" x14ac:dyDescent="0.3">
      <c r="A372" s="19" t="s">
        <v>471</v>
      </c>
      <c r="B372" s="3" t="s">
        <v>304</v>
      </c>
      <c r="C372" s="3"/>
      <c r="D372" s="47" t="s">
        <v>39</v>
      </c>
      <c r="E372" s="3">
        <v>1983</v>
      </c>
      <c r="F372" s="3">
        <v>3</v>
      </c>
      <c r="G372" s="3"/>
      <c r="H372" s="4">
        <v>35</v>
      </c>
      <c r="I372" s="4">
        <f t="shared" si="13"/>
        <v>42.35</v>
      </c>
      <c r="J372" s="18"/>
      <c r="K372" s="20"/>
      <c r="L372" s="18"/>
    </row>
    <row r="373" spans="1:12" ht="30" customHeight="1" x14ac:dyDescent="0.3">
      <c r="A373" s="19" t="s">
        <v>413</v>
      </c>
      <c r="B373" s="3" t="s">
        <v>19</v>
      </c>
      <c r="C373" s="3"/>
      <c r="D373" s="47" t="s">
        <v>39</v>
      </c>
      <c r="E373" s="3">
        <v>1990</v>
      </c>
      <c r="F373" s="3">
        <v>1</v>
      </c>
      <c r="G373" s="3"/>
      <c r="H373" s="4">
        <v>25</v>
      </c>
      <c r="I373" s="4">
        <f t="shared" si="13"/>
        <v>30.25</v>
      </c>
      <c r="J373" s="18"/>
      <c r="K373" s="20"/>
      <c r="L373" s="18"/>
    </row>
    <row r="374" spans="1:12" ht="30" customHeight="1" x14ac:dyDescent="0.3">
      <c r="A374" s="19" t="s">
        <v>1235</v>
      </c>
      <c r="B374" s="48" t="s">
        <v>1102</v>
      </c>
      <c r="C374" s="3"/>
      <c r="D374" s="47" t="s">
        <v>39</v>
      </c>
      <c r="E374" s="3">
        <v>2016</v>
      </c>
      <c r="F374" s="3">
        <v>3</v>
      </c>
      <c r="G374" s="3"/>
      <c r="H374" s="4">
        <v>78</v>
      </c>
      <c r="I374" s="4">
        <f t="shared" si="13"/>
        <v>94.38</v>
      </c>
      <c r="J374" s="18"/>
      <c r="K374" s="20"/>
      <c r="L374" s="18"/>
    </row>
    <row r="375" spans="1:12" ht="30" customHeight="1" x14ac:dyDescent="0.3">
      <c r="A375" s="19" t="s">
        <v>1712</v>
      </c>
      <c r="B375" s="48" t="s">
        <v>1102</v>
      </c>
      <c r="C375" s="3"/>
      <c r="D375" s="47" t="s">
        <v>39</v>
      </c>
      <c r="E375" s="3">
        <v>2017</v>
      </c>
      <c r="F375" s="3">
        <v>6</v>
      </c>
      <c r="G375" s="3"/>
      <c r="H375" s="4">
        <v>22.31</v>
      </c>
      <c r="I375" s="4">
        <f t="shared" si="13"/>
        <v>26.995099999999997</v>
      </c>
      <c r="J375" s="18"/>
      <c r="K375" s="20" t="s">
        <v>24</v>
      </c>
      <c r="L375" s="18"/>
    </row>
    <row r="376" spans="1:12" ht="30" customHeight="1" x14ac:dyDescent="0.3">
      <c r="A376" s="27" t="s">
        <v>1968</v>
      </c>
      <c r="B376" s="47" t="s">
        <v>1973</v>
      </c>
      <c r="C376" s="47"/>
      <c r="D376" s="47" t="s">
        <v>39</v>
      </c>
      <c r="E376" s="46">
        <v>2020</v>
      </c>
      <c r="F376" s="46">
        <v>3</v>
      </c>
      <c r="G376" s="3"/>
      <c r="H376" s="4">
        <v>25</v>
      </c>
      <c r="I376" s="4">
        <f t="shared" si="13"/>
        <v>30.25</v>
      </c>
      <c r="J376" s="18" t="s">
        <v>10</v>
      </c>
      <c r="K376" s="20"/>
      <c r="L376" s="18"/>
    </row>
    <row r="377" spans="1:12" ht="30" customHeight="1" x14ac:dyDescent="0.3">
      <c r="A377" s="19" t="s">
        <v>406</v>
      </c>
      <c r="B377" s="3" t="s">
        <v>408</v>
      </c>
      <c r="C377" s="3"/>
      <c r="D377" s="47" t="s">
        <v>39</v>
      </c>
      <c r="E377" s="3">
        <v>2016</v>
      </c>
      <c r="F377" s="3">
        <v>12</v>
      </c>
      <c r="G377" s="3"/>
      <c r="H377" s="4">
        <v>10.7</v>
      </c>
      <c r="I377" s="4">
        <f t="shared" si="13"/>
        <v>12.946999999999999</v>
      </c>
      <c r="J377" s="18"/>
      <c r="K377" s="20"/>
      <c r="L377" s="18"/>
    </row>
    <row r="378" spans="1:12" ht="30" customHeight="1" x14ac:dyDescent="0.3">
      <c r="A378" s="19" t="s">
        <v>407</v>
      </c>
      <c r="B378" s="3" t="s">
        <v>408</v>
      </c>
      <c r="C378" s="3"/>
      <c r="D378" s="47" t="s">
        <v>39</v>
      </c>
      <c r="E378" s="3">
        <v>2016</v>
      </c>
      <c r="F378" s="3">
        <v>12</v>
      </c>
      <c r="G378" s="3"/>
      <c r="H378" s="4">
        <v>19.79</v>
      </c>
      <c r="I378" s="4">
        <f t="shared" si="13"/>
        <v>23.945899999999998</v>
      </c>
      <c r="J378" s="18"/>
      <c r="K378" s="20"/>
      <c r="L378" s="18"/>
    </row>
    <row r="379" spans="1:12" ht="30" customHeight="1" x14ac:dyDescent="0.3">
      <c r="A379" s="19" t="s">
        <v>270</v>
      </c>
      <c r="B379" s="3" t="s">
        <v>15</v>
      </c>
      <c r="C379" s="3"/>
      <c r="D379" s="47" t="s">
        <v>39</v>
      </c>
      <c r="E379" s="3">
        <v>2000</v>
      </c>
      <c r="F379" s="3">
        <v>1</v>
      </c>
      <c r="G379" s="3"/>
      <c r="H379" s="4">
        <v>120</v>
      </c>
      <c r="I379" s="4">
        <f t="shared" si="13"/>
        <v>145.19999999999999</v>
      </c>
      <c r="J379" s="18"/>
      <c r="K379" s="20"/>
      <c r="L379" s="18"/>
    </row>
    <row r="380" spans="1:12" ht="30" customHeight="1" x14ac:dyDescent="0.3">
      <c r="A380" s="27" t="s">
        <v>1873</v>
      </c>
      <c r="B380" s="47" t="s">
        <v>15</v>
      </c>
      <c r="C380" s="47"/>
      <c r="D380" s="47" t="s">
        <v>39</v>
      </c>
      <c r="E380" s="46">
        <v>1993</v>
      </c>
      <c r="F380" s="46">
        <v>2</v>
      </c>
      <c r="G380" s="3"/>
      <c r="H380" s="4">
        <v>59</v>
      </c>
      <c r="I380" s="4">
        <f t="shared" si="13"/>
        <v>71.39</v>
      </c>
      <c r="J380" s="18" t="s">
        <v>10</v>
      </c>
      <c r="K380" s="20"/>
      <c r="L380" s="18"/>
    </row>
    <row r="381" spans="1:12" ht="30" customHeight="1" x14ac:dyDescent="0.3">
      <c r="A381" s="27" t="s">
        <v>1873</v>
      </c>
      <c r="B381" s="47" t="s">
        <v>15</v>
      </c>
      <c r="C381" s="47"/>
      <c r="D381" s="47" t="s">
        <v>39</v>
      </c>
      <c r="E381" s="46">
        <v>2008</v>
      </c>
      <c r="F381" s="46">
        <v>1</v>
      </c>
      <c r="G381" s="3"/>
      <c r="H381" s="4">
        <v>55</v>
      </c>
      <c r="I381" s="4">
        <f t="shared" ref="I381:I412" si="14">H381*$L$7</f>
        <v>66.55</v>
      </c>
      <c r="J381" s="18" t="s">
        <v>10</v>
      </c>
      <c r="K381" s="20"/>
      <c r="L381" s="18"/>
    </row>
    <row r="382" spans="1:12" ht="30" customHeight="1" x14ac:dyDescent="0.3">
      <c r="A382" s="27" t="s">
        <v>1884</v>
      </c>
      <c r="B382" s="47" t="s">
        <v>15</v>
      </c>
      <c r="C382" s="47"/>
      <c r="D382" s="47" t="s">
        <v>39</v>
      </c>
      <c r="E382" s="46">
        <v>1979</v>
      </c>
      <c r="F382" s="46">
        <v>1</v>
      </c>
      <c r="G382" s="3"/>
      <c r="H382" s="4">
        <v>65</v>
      </c>
      <c r="I382" s="4">
        <f t="shared" si="14"/>
        <v>78.649999999999991</v>
      </c>
      <c r="J382" s="18" t="s">
        <v>10</v>
      </c>
      <c r="K382" s="20"/>
      <c r="L382" s="18"/>
    </row>
    <row r="383" spans="1:12" ht="30" customHeight="1" x14ac:dyDescent="0.3">
      <c r="A383" s="27" t="s">
        <v>1057</v>
      </c>
      <c r="B383" s="47" t="s">
        <v>15</v>
      </c>
      <c r="C383" s="47"/>
      <c r="D383" s="47" t="s">
        <v>39</v>
      </c>
      <c r="E383" s="46">
        <v>1991</v>
      </c>
      <c r="F383" s="46">
        <v>1</v>
      </c>
      <c r="G383" s="3"/>
      <c r="H383" s="4">
        <v>115</v>
      </c>
      <c r="I383" s="4">
        <f t="shared" si="14"/>
        <v>139.15</v>
      </c>
      <c r="J383" s="18"/>
      <c r="K383" s="20"/>
      <c r="L383" s="18"/>
    </row>
    <row r="384" spans="1:12" ht="30" customHeight="1" x14ac:dyDescent="0.3">
      <c r="A384" s="27" t="s">
        <v>1177</v>
      </c>
      <c r="B384" s="47" t="s">
        <v>15</v>
      </c>
      <c r="C384" s="47"/>
      <c r="D384" s="47" t="s">
        <v>39</v>
      </c>
      <c r="E384" s="46">
        <v>1996</v>
      </c>
      <c r="F384" s="46">
        <v>3</v>
      </c>
      <c r="G384" s="3"/>
      <c r="H384" s="4">
        <v>235</v>
      </c>
      <c r="I384" s="4">
        <f t="shared" si="14"/>
        <v>284.34999999999997</v>
      </c>
      <c r="J384" s="18"/>
      <c r="K384" s="20"/>
      <c r="L384" s="18"/>
    </row>
    <row r="385" spans="1:12" ht="30" customHeight="1" x14ac:dyDescent="0.3">
      <c r="A385" s="27" t="s">
        <v>1863</v>
      </c>
      <c r="B385" s="47" t="s">
        <v>15</v>
      </c>
      <c r="C385" s="47"/>
      <c r="D385" s="47" t="s">
        <v>39</v>
      </c>
      <c r="E385" s="46">
        <v>1985</v>
      </c>
      <c r="F385" s="46">
        <v>1</v>
      </c>
      <c r="G385" s="3"/>
      <c r="H385" s="4">
        <v>190</v>
      </c>
      <c r="I385" s="4">
        <f t="shared" si="14"/>
        <v>229.9</v>
      </c>
      <c r="J385" s="18" t="s">
        <v>10</v>
      </c>
      <c r="K385" s="20"/>
      <c r="L385" s="18"/>
    </row>
    <row r="386" spans="1:12" ht="30" customHeight="1" x14ac:dyDescent="0.3">
      <c r="A386" s="27" t="s">
        <v>1874</v>
      </c>
      <c r="B386" s="47" t="s">
        <v>15</v>
      </c>
      <c r="C386" s="47"/>
      <c r="D386" s="47" t="s">
        <v>39</v>
      </c>
      <c r="E386" s="46">
        <v>1983</v>
      </c>
      <c r="F386" s="46">
        <v>2</v>
      </c>
      <c r="G386" s="3"/>
      <c r="H386" s="4">
        <v>110</v>
      </c>
      <c r="I386" s="4">
        <f t="shared" si="14"/>
        <v>133.1</v>
      </c>
      <c r="J386" s="18" t="s">
        <v>10</v>
      </c>
      <c r="K386" s="20"/>
      <c r="L386" s="18"/>
    </row>
    <row r="387" spans="1:12" ht="30" customHeight="1" x14ac:dyDescent="0.3">
      <c r="A387" s="27" t="s">
        <v>1872</v>
      </c>
      <c r="B387" s="47" t="s">
        <v>9</v>
      </c>
      <c r="C387" s="47"/>
      <c r="D387" s="47" t="s">
        <v>39</v>
      </c>
      <c r="E387" s="46">
        <v>1988</v>
      </c>
      <c r="F387" s="46">
        <v>1</v>
      </c>
      <c r="G387" s="3"/>
      <c r="H387" s="4">
        <v>165</v>
      </c>
      <c r="I387" s="4">
        <f t="shared" si="14"/>
        <v>199.65</v>
      </c>
      <c r="J387" s="18" t="s">
        <v>10</v>
      </c>
      <c r="K387" s="20"/>
      <c r="L387" s="18"/>
    </row>
    <row r="388" spans="1:12" ht="30" customHeight="1" x14ac:dyDescent="0.3">
      <c r="A388" s="19" t="s">
        <v>1834</v>
      </c>
      <c r="B388" s="3" t="s">
        <v>605</v>
      </c>
      <c r="C388" s="3"/>
      <c r="D388" s="47" t="s">
        <v>39</v>
      </c>
      <c r="E388" s="3">
        <v>1981</v>
      </c>
      <c r="F388" s="3">
        <v>2</v>
      </c>
      <c r="G388" s="3"/>
      <c r="H388" s="4">
        <v>15</v>
      </c>
      <c r="I388" s="4">
        <f t="shared" si="14"/>
        <v>18.149999999999999</v>
      </c>
      <c r="J388" s="18"/>
      <c r="K388" s="20"/>
      <c r="L388" s="18"/>
    </row>
    <row r="389" spans="1:12" ht="30" customHeight="1" x14ac:dyDescent="0.3">
      <c r="A389" s="27" t="s">
        <v>1436</v>
      </c>
      <c r="B389" s="47" t="s">
        <v>9</v>
      </c>
      <c r="C389" s="47"/>
      <c r="D389" s="47" t="s">
        <v>39</v>
      </c>
      <c r="E389" s="46">
        <v>2000</v>
      </c>
      <c r="F389" s="46">
        <v>1</v>
      </c>
      <c r="G389" s="3"/>
      <c r="H389" s="4">
        <v>35</v>
      </c>
      <c r="I389" s="4">
        <f t="shared" si="14"/>
        <v>42.35</v>
      </c>
      <c r="J389" s="18" t="s">
        <v>10</v>
      </c>
      <c r="K389" s="20"/>
      <c r="L389" s="18"/>
    </row>
    <row r="390" spans="1:12" ht="30" customHeight="1" x14ac:dyDescent="0.3">
      <c r="A390" s="27" t="s">
        <v>266</v>
      </c>
      <c r="B390" s="47" t="s">
        <v>576</v>
      </c>
      <c r="C390" s="47"/>
      <c r="D390" s="47" t="s">
        <v>39</v>
      </c>
      <c r="E390" s="46">
        <v>1970</v>
      </c>
      <c r="F390" s="46">
        <v>1</v>
      </c>
      <c r="G390" s="3"/>
      <c r="H390" s="4">
        <v>5</v>
      </c>
      <c r="I390" s="4">
        <f t="shared" si="14"/>
        <v>6.05</v>
      </c>
      <c r="J390" s="18"/>
      <c r="K390" s="20"/>
      <c r="L390" s="18"/>
    </row>
    <row r="391" spans="1:12" ht="30" customHeight="1" x14ac:dyDescent="0.3">
      <c r="A391" s="27" t="s">
        <v>265</v>
      </c>
      <c r="B391" s="47" t="s">
        <v>576</v>
      </c>
      <c r="C391" s="47"/>
      <c r="D391" s="47" t="s">
        <v>39</v>
      </c>
      <c r="E391" s="46">
        <v>1970</v>
      </c>
      <c r="F391" s="46">
        <v>1</v>
      </c>
      <c r="G391" s="3"/>
      <c r="H391" s="4">
        <v>10</v>
      </c>
      <c r="I391" s="4">
        <f t="shared" si="14"/>
        <v>12.1</v>
      </c>
      <c r="J391" s="18"/>
      <c r="K391" s="20"/>
      <c r="L391" s="18"/>
    </row>
    <row r="392" spans="1:12" ht="30" customHeight="1" x14ac:dyDescent="0.3">
      <c r="A392" s="27" t="s">
        <v>265</v>
      </c>
      <c r="B392" s="47" t="s">
        <v>576</v>
      </c>
      <c r="C392" s="47"/>
      <c r="D392" s="47" t="s">
        <v>39</v>
      </c>
      <c r="E392" s="46">
        <v>1971</v>
      </c>
      <c r="F392" s="46">
        <v>1</v>
      </c>
      <c r="G392" s="3"/>
      <c r="H392" s="4">
        <v>10</v>
      </c>
      <c r="I392" s="4">
        <f t="shared" si="14"/>
        <v>12.1</v>
      </c>
      <c r="J392" s="18"/>
      <c r="K392" s="20"/>
      <c r="L392" s="18"/>
    </row>
    <row r="393" spans="1:12" ht="30" customHeight="1" x14ac:dyDescent="0.3">
      <c r="A393" s="27" t="s">
        <v>267</v>
      </c>
      <c r="B393" s="47" t="s">
        <v>576</v>
      </c>
      <c r="C393" s="47"/>
      <c r="D393" s="47" t="s">
        <v>39</v>
      </c>
      <c r="E393" s="46">
        <v>1971</v>
      </c>
      <c r="F393" s="46">
        <v>1</v>
      </c>
      <c r="G393" s="3"/>
      <c r="H393" s="4">
        <v>2</v>
      </c>
      <c r="I393" s="4">
        <f t="shared" si="14"/>
        <v>2.42</v>
      </c>
      <c r="J393" s="18"/>
      <c r="K393" s="20"/>
      <c r="L393" s="18"/>
    </row>
    <row r="394" spans="1:12" ht="30" customHeight="1" x14ac:dyDescent="0.3">
      <c r="A394" s="27" t="s">
        <v>1044</v>
      </c>
      <c r="B394" s="47" t="s">
        <v>576</v>
      </c>
      <c r="C394" s="47"/>
      <c r="D394" s="47" t="s">
        <v>39</v>
      </c>
      <c r="E394" s="46">
        <v>2016</v>
      </c>
      <c r="F394" s="46">
        <v>3</v>
      </c>
      <c r="G394" s="3"/>
      <c r="H394" s="4">
        <v>10</v>
      </c>
      <c r="I394" s="4">
        <f t="shared" si="14"/>
        <v>12.1</v>
      </c>
      <c r="J394" s="18" t="s">
        <v>10</v>
      </c>
      <c r="K394" s="20"/>
      <c r="L394" s="18"/>
    </row>
    <row r="395" spans="1:12" ht="30" customHeight="1" x14ac:dyDescent="0.3">
      <c r="A395" s="58" t="s">
        <v>1298</v>
      </c>
      <c r="B395" s="3" t="s">
        <v>13</v>
      </c>
      <c r="C395" s="3"/>
      <c r="D395" s="47" t="s">
        <v>39</v>
      </c>
      <c r="E395" s="3">
        <v>1999</v>
      </c>
      <c r="F395" s="3">
        <v>1</v>
      </c>
      <c r="G395" s="3"/>
      <c r="H395" s="4">
        <v>10</v>
      </c>
      <c r="I395" s="4">
        <f t="shared" si="14"/>
        <v>12.1</v>
      </c>
      <c r="J395" s="18" t="s">
        <v>10</v>
      </c>
      <c r="K395" s="20"/>
      <c r="L395" s="18"/>
    </row>
    <row r="396" spans="1:12" ht="30" customHeight="1" x14ac:dyDescent="0.3">
      <c r="A396" s="27" t="s">
        <v>674</v>
      </c>
      <c r="B396" s="47" t="s">
        <v>25</v>
      </c>
      <c r="C396" s="47"/>
      <c r="D396" s="47" t="s">
        <v>39</v>
      </c>
      <c r="E396" s="46">
        <v>2007</v>
      </c>
      <c r="F396" s="46">
        <v>1</v>
      </c>
      <c r="G396" s="3"/>
      <c r="H396" s="4">
        <v>8.26</v>
      </c>
      <c r="I396" s="4">
        <f t="shared" si="14"/>
        <v>9.9946000000000002</v>
      </c>
      <c r="J396" s="18" t="s">
        <v>10</v>
      </c>
      <c r="K396" s="20"/>
      <c r="L396" s="18"/>
    </row>
    <row r="397" spans="1:12" ht="30" customHeight="1" x14ac:dyDescent="0.3">
      <c r="A397" s="27" t="s">
        <v>373</v>
      </c>
      <c r="B397" s="47" t="s">
        <v>12</v>
      </c>
      <c r="C397" s="47"/>
      <c r="D397" s="47" t="s">
        <v>39</v>
      </c>
      <c r="E397" s="46">
        <v>1978</v>
      </c>
      <c r="F397" s="46">
        <v>1</v>
      </c>
      <c r="G397" s="3"/>
      <c r="H397" s="4">
        <v>25</v>
      </c>
      <c r="I397" s="4">
        <f t="shared" si="14"/>
        <v>30.25</v>
      </c>
      <c r="J397" s="18"/>
      <c r="K397" s="20"/>
      <c r="L397" s="18"/>
    </row>
    <row r="398" spans="1:12" ht="30" customHeight="1" x14ac:dyDescent="0.3">
      <c r="A398" s="27" t="s">
        <v>329</v>
      </c>
      <c r="B398" s="47" t="s">
        <v>9</v>
      </c>
      <c r="C398" s="47"/>
      <c r="D398" s="47" t="s">
        <v>39</v>
      </c>
      <c r="E398" s="46">
        <v>1990</v>
      </c>
      <c r="F398" s="46">
        <v>1</v>
      </c>
      <c r="G398" s="3"/>
      <c r="H398" s="4">
        <v>275</v>
      </c>
      <c r="I398" s="4">
        <f t="shared" si="14"/>
        <v>332.75</v>
      </c>
      <c r="J398" s="18"/>
      <c r="K398" s="20"/>
      <c r="L398" s="18"/>
    </row>
    <row r="399" spans="1:12" ht="30" customHeight="1" x14ac:dyDescent="0.3">
      <c r="A399" s="27" t="s">
        <v>329</v>
      </c>
      <c r="B399" s="47" t="s">
        <v>9</v>
      </c>
      <c r="C399" s="47"/>
      <c r="D399" s="47" t="s">
        <v>39</v>
      </c>
      <c r="E399" s="46">
        <v>2000</v>
      </c>
      <c r="F399" s="46">
        <v>1</v>
      </c>
      <c r="G399" s="3"/>
      <c r="H399" s="4">
        <v>195</v>
      </c>
      <c r="I399" s="4">
        <f t="shared" si="14"/>
        <v>235.95</v>
      </c>
      <c r="J399" s="18"/>
      <c r="K399" s="20"/>
      <c r="L399" s="18"/>
    </row>
    <row r="400" spans="1:12" ht="30" customHeight="1" x14ac:dyDescent="0.3">
      <c r="A400" s="27" t="s">
        <v>1797</v>
      </c>
      <c r="B400" s="47" t="s">
        <v>9</v>
      </c>
      <c r="C400" s="47"/>
      <c r="D400" s="47" t="s">
        <v>39</v>
      </c>
      <c r="E400" s="46">
        <v>1955</v>
      </c>
      <c r="F400" s="46">
        <v>1</v>
      </c>
      <c r="G400" s="3"/>
      <c r="H400" s="4">
        <v>345</v>
      </c>
      <c r="I400" s="4">
        <f t="shared" si="14"/>
        <v>417.45</v>
      </c>
      <c r="J400" s="18" t="s">
        <v>10</v>
      </c>
      <c r="K400" s="20"/>
      <c r="L400" s="18"/>
    </row>
    <row r="401" spans="1:12" ht="30" customHeight="1" x14ac:dyDescent="0.3">
      <c r="A401" s="27" t="s">
        <v>1696</v>
      </c>
      <c r="B401" s="47" t="s">
        <v>9</v>
      </c>
      <c r="C401" s="47"/>
      <c r="D401" s="47" t="s">
        <v>39</v>
      </c>
      <c r="E401" s="46">
        <v>1978</v>
      </c>
      <c r="F401" s="46">
        <v>2</v>
      </c>
      <c r="G401" s="3"/>
      <c r="H401" s="4">
        <v>28</v>
      </c>
      <c r="I401" s="4">
        <f t="shared" si="14"/>
        <v>33.879999999999995</v>
      </c>
      <c r="J401" s="18" t="s">
        <v>10</v>
      </c>
      <c r="K401" s="20"/>
      <c r="L401" s="18"/>
    </row>
    <row r="402" spans="1:12" ht="30" customHeight="1" x14ac:dyDescent="0.3">
      <c r="A402" s="19" t="s">
        <v>531</v>
      </c>
      <c r="B402" s="3" t="s">
        <v>369</v>
      </c>
      <c r="C402" s="3"/>
      <c r="D402" s="47" t="s">
        <v>39</v>
      </c>
      <c r="E402" s="3">
        <v>1990</v>
      </c>
      <c r="F402" s="3">
        <v>2</v>
      </c>
      <c r="G402" s="3"/>
      <c r="H402" s="4">
        <v>35</v>
      </c>
      <c r="I402" s="4">
        <f t="shared" si="14"/>
        <v>42.35</v>
      </c>
      <c r="J402" s="18"/>
      <c r="K402" s="20"/>
      <c r="L402" s="18"/>
    </row>
    <row r="403" spans="1:12" ht="30" customHeight="1" x14ac:dyDescent="0.3">
      <c r="A403" s="27" t="s">
        <v>1333</v>
      </c>
      <c r="B403" s="47" t="s">
        <v>25</v>
      </c>
      <c r="C403" s="47"/>
      <c r="D403" s="47" t="s">
        <v>39</v>
      </c>
      <c r="E403" s="46">
        <v>2019</v>
      </c>
      <c r="F403" s="46">
        <v>12</v>
      </c>
      <c r="G403" s="3"/>
      <c r="H403" s="4">
        <v>15.7</v>
      </c>
      <c r="I403" s="4">
        <f t="shared" si="14"/>
        <v>18.997</v>
      </c>
      <c r="J403" s="18"/>
      <c r="K403" s="20"/>
      <c r="L403" s="18"/>
    </row>
    <row r="404" spans="1:12" ht="30" customHeight="1" x14ac:dyDescent="0.3">
      <c r="A404" s="27" t="s">
        <v>732</v>
      </c>
      <c r="B404" s="47" t="s">
        <v>682</v>
      </c>
      <c r="C404" s="47"/>
      <c r="D404" s="47" t="s">
        <v>39</v>
      </c>
      <c r="E404" s="46">
        <v>1973</v>
      </c>
      <c r="F404" s="46">
        <v>2</v>
      </c>
      <c r="G404" s="3"/>
      <c r="H404" s="4">
        <v>79</v>
      </c>
      <c r="I404" s="4">
        <f t="shared" si="14"/>
        <v>95.59</v>
      </c>
      <c r="J404" s="18"/>
      <c r="K404" s="20"/>
      <c r="L404" s="18"/>
    </row>
    <row r="405" spans="1:12" ht="30" customHeight="1" x14ac:dyDescent="0.3">
      <c r="A405" s="19" t="s">
        <v>557</v>
      </c>
      <c r="B405" s="3" t="s">
        <v>433</v>
      </c>
      <c r="C405" s="3"/>
      <c r="D405" s="47" t="s">
        <v>39</v>
      </c>
      <c r="E405" s="3">
        <v>1983</v>
      </c>
      <c r="F405" s="3">
        <v>1</v>
      </c>
      <c r="G405" s="3"/>
      <c r="H405" s="4">
        <v>39</v>
      </c>
      <c r="I405" s="4">
        <f t="shared" si="14"/>
        <v>47.19</v>
      </c>
      <c r="J405" s="18"/>
      <c r="K405" s="20"/>
      <c r="L405" s="18"/>
    </row>
    <row r="406" spans="1:12" ht="30" customHeight="1" x14ac:dyDescent="0.3">
      <c r="A406" s="49" t="s">
        <v>16</v>
      </c>
      <c r="B406" s="48" t="s">
        <v>25</v>
      </c>
      <c r="C406" s="48"/>
      <c r="D406" s="47" t="s">
        <v>39</v>
      </c>
      <c r="E406" s="48">
        <v>1952</v>
      </c>
      <c r="F406" s="48">
        <v>3</v>
      </c>
      <c r="G406" s="48"/>
      <c r="H406" s="47">
        <v>15</v>
      </c>
      <c r="I406" s="4">
        <f t="shared" si="14"/>
        <v>18.149999999999999</v>
      </c>
      <c r="J406" s="18"/>
      <c r="K406" s="20"/>
      <c r="L406" s="18"/>
    </row>
    <row r="407" spans="1:12" ht="30" customHeight="1" x14ac:dyDescent="0.3">
      <c r="A407" s="49" t="s">
        <v>16</v>
      </c>
      <c r="B407" s="48" t="s">
        <v>25</v>
      </c>
      <c r="C407" s="48"/>
      <c r="D407" s="47" t="s">
        <v>39</v>
      </c>
      <c r="E407" s="48">
        <v>1964</v>
      </c>
      <c r="F407" s="48">
        <v>2</v>
      </c>
      <c r="G407" s="48"/>
      <c r="H407" s="47">
        <v>15</v>
      </c>
      <c r="I407" s="4">
        <f t="shared" si="14"/>
        <v>18.149999999999999</v>
      </c>
      <c r="J407" s="18"/>
      <c r="K407" s="20"/>
      <c r="L407" s="18"/>
    </row>
    <row r="408" spans="1:12" ht="30" customHeight="1" x14ac:dyDescent="0.3">
      <c r="A408" s="27" t="s">
        <v>934</v>
      </c>
      <c r="B408" s="47" t="s">
        <v>12</v>
      </c>
      <c r="C408" s="47"/>
      <c r="D408" s="47" t="s">
        <v>39</v>
      </c>
      <c r="E408" s="46">
        <v>1987</v>
      </c>
      <c r="F408" s="46">
        <v>4</v>
      </c>
      <c r="G408" s="3"/>
      <c r="H408" s="4">
        <v>55</v>
      </c>
      <c r="I408" s="4">
        <f t="shared" si="14"/>
        <v>66.55</v>
      </c>
      <c r="J408" s="18" t="s">
        <v>10</v>
      </c>
      <c r="K408" s="20"/>
      <c r="L408" s="18"/>
    </row>
    <row r="409" spans="1:12" ht="30" customHeight="1" x14ac:dyDescent="0.3">
      <c r="A409" s="27" t="s">
        <v>1471</v>
      </c>
      <c r="B409" s="47" t="s">
        <v>28</v>
      </c>
      <c r="C409" s="47"/>
      <c r="D409" s="47" t="s">
        <v>39</v>
      </c>
      <c r="E409" s="46">
        <v>1989</v>
      </c>
      <c r="F409" s="46">
        <v>3</v>
      </c>
      <c r="G409" s="3"/>
      <c r="H409" s="4">
        <v>25</v>
      </c>
      <c r="I409" s="4">
        <f t="shared" si="14"/>
        <v>30.25</v>
      </c>
      <c r="J409" s="18" t="s">
        <v>10</v>
      </c>
      <c r="K409" s="20"/>
      <c r="L409" s="18"/>
    </row>
    <row r="410" spans="1:12" ht="30" customHeight="1" x14ac:dyDescent="0.3">
      <c r="A410" s="27" t="s">
        <v>1684</v>
      </c>
      <c r="B410" s="47" t="s">
        <v>304</v>
      </c>
      <c r="C410" s="47"/>
      <c r="D410" s="47" t="s">
        <v>39</v>
      </c>
      <c r="E410" s="46">
        <v>1978</v>
      </c>
      <c r="F410" s="46">
        <v>1</v>
      </c>
      <c r="G410" s="3"/>
      <c r="H410" s="4">
        <v>25</v>
      </c>
      <c r="I410" s="4">
        <f t="shared" si="14"/>
        <v>30.25</v>
      </c>
      <c r="J410" s="18" t="s">
        <v>10</v>
      </c>
      <c r="K410" s="20"/>
      <c r="L410" s="18"/>
    </row>
    <row r="411" spans="1:12" ht="30" customHeight="1" x14ac:dyDescent="0.3">
      <c r="A411" s="27" t="s">
        <v>1472</v>
      </c>
      <c r="B411" s="47" t="s">
        <v>304</v>
      </c>
      <c r="C411" s="47"/>
      <c r="D411" s="47" t="s">
        <v>39</v>
      </c>
      <c r="E411" s="46">
        <v>1978</v>
      </c>
      <c r="F411" s="46">
        <v>1</v>
      </c>
      <c r="G411" s="3"/>
      <c r="H411" s="4">
        <v>35</v>
      </c>
      <c r="I411" s="4">
        <f t="shared" si="14"/>
        <v>42.35</v>
      </c>
      <c r="J411" s="18" t="s">
        <v>10</v>
      </c>
      <c r="K411" s="20"/>
      <c r="L411" s="18"/>
    </row>
    <row r="412" spans="1:12" ht="30" customHeight="1" x14ac:dyDescent="0.3">
      <c r="A412" s="27" t="s">
        <v>1472</v>
      </c>
      <c r="B412" s="47" t="s">
        <v>304</v>
      </c>
      <c r="C412" s="47"/>
      <c r="D412" s="47" t="s">
        <v>39</v>
      </c>
      <c r="E412" s="46">
        <v>1985</v>
      </c>
      <c r="F412" s="46">
        <v>1</v>
      </c>
      <c r="G412" s="3"/>
      <c r="H412" s="4">
        <v>45</v>
      </c>
      <c r="I412" s="4">
        <f t="shared" si="14"/>
        <v>54.449999999999996</v>
      </c>
      <c r="J412" s="18" t="s">
        <v>10</v>
      </c>
      <c r="K412" s="20"/>
      <c r="L412" s="18"/>
    </row>
    <row r="413" spans="1:12" ht="30" customHeight="1" x14ac:dyDescent="0.3">
      <c r="A413" s="19" t="s">
        <v>12</v>
      </c>
      <c r="B413" s="3" t="s">
        <v>12</v>
      </c>
      <c r="C413" s="3"/>
      <c r="D413" s="47" t="s">
        <v>39</v>
      </c>
      <c r="E413" s="3">
        <v>1983</v>
      </c>
      <c r="F413" s="3">
        <v>2</v>
      </c>
      <c r="G413" s="3"/>
      <c r="H413" s="4">
        <v>435</v>
      </c>
      <c r="I413" s="4">
        <f t="shared" ref="I413:I444" si="15">H413*$L$7</f>
        <v>526.35</v>
      </c>
      <c r="J413" s="18" t="s">
        <v>10</v>
      </c>
      <c r="K413" s="20"/>
      <c r="L413" s="18"/>
    </row>
    <row r="414" spans="1:12" ht="30" customHeight="1" x14ac:dyDescent="0.3">
      <c r="A414" s="19" t="s">
        <v>472</v>
      </c>
      <c r="B414" s="3" t="s">
        <v>12</v>
      </c>
      <c r="C414" s="3"/>
      <c r="D414" s="47" t="s">
        <v>39</v>
      </c>
      <c r="E414" s="3">
        <v>1975</v>
      </c>
      <c r="F414" s="3">
        <v>1</v>
      </c>
      <c r="G414" s="3"/>
      <c r="H414" s="4">
        <v>85</v>
      </c>
      <c r="I414" s="4">
        <f t="shared" si="15"/>
        <v>102.85</v>
      </c>
      <c r="J414" s="18"/>
      <c r="K414" s="20"/>
      <c r="L414" s="18"/>
    </row>
    <row r="415" spans="1:12" ht="30" customHeight="1" x14ac:dyDescent="0.3">
      <c r="A415" s="19" t="s">
        <v>459</v>
      </c>
      <c r="B415" s="48" t="s">
        <v>12</v>
      </c>
      <c r="C415" s="3"/>
      <c r="D415" s="47" t="s">
        <v>39</v>
      </c>
      <c r="E415" s="3" t="s">
        <v>574</v>
      </c>
      <c r="F415" s="48">
        <v>1</v>
      </c>
      <c r="G415" s="3"/>
      <c r="H415" s="4">
        <v>75</v>
      </c>
      <c r="I415" s="4">
        <f t="shared" si="15"/>
        <v>90.75</v>
      </c>
      <c r="J415" s="18"/>
      <c r="K415" s="20"/>
      <c r="L415" s="18"/>
    </row>
    <row r="416" spans="1:12" ht="30" customHeight="1" x14ac:dyDescent="0.3">
      <c r="A416" s="19" t="s">
        <v>607</v>
      </c>
      <c r="B416" s="3" t="s">
        <v>47</v>
      </c>
      <c r="C416" s="3"/>
      <c r="D416" s="47" t="s">
        <v>39</v>
      </c>
      <c r="E416" s="3">
        <v>1978</v>
      </c>
      <c r="F416" s="3">
        <v>1</v>
      </c>
      <c r="G416" s="3"/>
      <c r="H416" s="4">
        <v>15</v>
      </c>
      <c r="I416" s="4">
        <f t="shared" si="15"/>
        <v>18.149999999999999</v>
      </c>
      <c r="J416" s="18" t="s">
        <v>10</v>
      </c>
      <c r="K416" s="20"/>
      <c r="L416" s="18"/>
    </row>
    <row r="417" spans="1:12" ht="30" customHeight="1" x14ac:dyDescent="0.3">
      <c r="A417" s="27" t="s">
        <v>683</v>
      </c>
      <c r="B417" s="47" t="s">
        <v>12</v>
      </c>
      <c r="C417" s="47"/>
      <c r="D417" s="47" t="s">
        <v>39</v>
      </c>
      <c r="E417" s="46">
        <v>2010</v>
      </c>
      <c r="F417" s="46">
        <v>5</v>
      </c>
      <c r="G417" s="3"/>
      <c r="H417" s="4">
        <v>39</v>
      </c>
      <c r="I417" s="4">
        <f t="shared" si="15"/>
        <v>47.19</v>
      </c>
      <c r="J417" s="18"/>
      <c r="K417" s="20"/>
      <c r="L417" s="18"/>
    </row>
    <row r="418" spans="1:12" ht="30" customHeight="1" x14ac:dyDescent="0.3">
      <c r="A418" s="19" t="s">
        <v>532</v>
      </c>
      <c r="B418" s="3" t="s">
        <v>12</v>
      </c>
      <c r="C418" s="3"/>
      <c r="D418" s="47" t="s">
        <v>39</v>
      </c>
      <c r="E418" s="3">
        <v>1999</v>
      </c>
      <c r="F418" s="3">
        <v>1</v>
      </c>
      <c r="G418" s="3"/>
      <c r="H418" s="4">
        <v>35</v>
      </c>
      <c r="I418" s="4">
        <f t="shared" si="15"/>
        <v>42.35</v>
      </c>
      <c r="J418" s="18"/>
      <c r="K418" s="20"/>
      <c r="L418" s="18"/>
    </row>
    <row r="419" spans="1:12" ht="30" customHeight="1" x14ac:dyDescent="0.3">
      <c r="A419" s="19" t="s">
        <v>533</v>
      </c>
      <c r="B419" s="3" t="s">
        <v>25</v>
      </c>
      <c r="C419" s="3"/>
      <c r="D419" s="47" t="s">
        <v>39</v>
      </c>
      <c r="E419" s="3">
        <v>1993</v>
      </c>
      <c r="F419" s="3">
        <v>1</v>
      </c>
      <c r="G419" s="3"/>
      <c r="H419" s="4">
        <v>15</v>
      </c>
      <c r="I419" s="4">
        <f t="shared" si="15"/>
        <v>18.149999999999999</v>
      </c>
      <c r="J419" s="18"/>
      <c r="K419" s="20"/>
      <c r="L419" s="18"/>
    </row>
    <row r="420" spans="1:12" ht="30" customHeight="1" x14ac:dyDescent="0.3">
      <c r="A420" s="27" t="s">
        <v>1542</v>
      </c>
      <c r="B420" s="47" t="s">
        <v>12</v>
      </c>
      <c r="C420" s="47"/>
      <c r="D420" s="47" t="s">
        <v>39</v>
      </c>
      <c r="E420" s="46">
        <v>2019</v>
      </c>
      <c r="F420" s="46">
        <v>12</v>
      </c>
      <c r="G420" s="3"/>
      <c r="H420" s="4">
        <v>39.590000000000003</v>
      </c>
      <c r="I420" s="4">
        <f t="shared" si="15"/>
        <v>47.9039</v>
      </c>
      <c r="J420" s="18" t="s">
        <v>10</v>
      </c>
      <c r="K420" s="20" t="s">
        <v>30</v>
      </c>
      <c r="L420" s="18"/>
    </row>
    <row r="421" spans="1:12" ht="30" customHeight="1" x14ac:dyDescent="0.3">
      <c r="A421" s="19" t="s">
        <v>374</v>
      </c>
      <c r="B421" s="3" t="s">
        <v>20</v>
      </c>
      <c r="C421" s="3"/>
      <c r="D421" s="47" t="s">
        <v>39</v>
      </c>
      <c r="E421" s="3">
        <v>1959</v>
      </c>
      <c r="F421" s="3">
        <v>1</v>
      </c>
      <c r="G421" s="3"/>
      <c r="H421" s="4">
        <v>55</v>
      </c>
      <c r="I421" s="4">
        <f t="shared" si="15"/>
        <v>66.55</v>
      </c>
      <c r="J421" s="18"/>
      <c r="K421" s="20"/>
      <c r="L421" s="18"/>
    </row>
    <row r="422" spans="1:12" ht="30" customHeight="1" x14ac:dyDescent="0.3">
      <c r="A422" s="27" t="s">
        <v>956</v>
      </c>
      <c r="B422" s="47" t="s">
        <v>315</v>
      </c>
      <c r="C422" s="47"/>
      <c r="D422" s="47" t="s">
        <v>39</v>
      </c>
      <c r="E422" s="46">
        <v>2021</v>
      </c>
      <c r="F422" s="46">
        <v>6</v>
      </c>
      <c r="G422" s="3"/>
      <c r="H422" s="4">
        <v>16.53</v>
      </c>
      <c r="I422" s="4">
        <f t="shared" si="15"/>
        <v>20.001300000000001</v>
      </c>
      <c r="J422" s="18"/>
      <c r="K422" s="20"/>
      <c r="L422" s="18"/>
    </row>
    <row r="423" spans="1:12" ht="30" customHeight="1" x14ac:dyDescent="0.3">
      <c r="A423" s="19" t="s">
        <v>35</v>
      </c>
      <c r="B423" s="3" t="s">
        <v>28</v>
      </c>
      <c r="C423" s="3"/>
      <c r="D423" s="47" t="s">
        <v>39</v>
      </c>
      <c r="E423" s="3">
        <v>1989</v>
      </c>
      <c r="F423" s="3">
        <v>3</v>
      </c>
      <c r="G423" s="3"/>
      <c r="H423" s="4">
        <v>45</v>
      </c>
      <c r="I423" s="4">
        <f t="shared" si="15"/>
        <v>54.449999999999996</v>
      </c>
      <c r="J423" s="18"/>
      <c r="K423" s="20"/>
      <c r="L423" s="18"/>
    </row>
    <row r="424" spans="1:12" ht="30" customHeight="1" x14ac:dyDescent="0.3">
      <c r="A424" s="27" t="s">
        <v>1675</v>
      </c>
      <c r="B424" s="47" t="s">
        <v>1676</v>
      </c>
      <c r="C424" s="47"/>
      <c r="D424" s="47" t="s">
        <v>39</v>
      </c>
      <c r="E424" s="46">
        <v>1971</v>
      </c>
      <c r="F424" s="46">
        <v>1</v>
      </c>
      <c r="G424" s="3"/>
      <c r="H424" s="4">
        <v>15</v>
      </c>
      <c r="I424" s="4">
        <f t="shared" si="15"/>
        <v>18.149999999999999</v>
      </c>
      <c r="J424" s="18" t="s">
        <v>10</v>
      </c>
      <c r="K424" s="20"/>
      <c r="L424" s="18"/>
    </row>
    <row r="425" spans="1:12" ht="30" customHeight="1" x14ac:dyDescent="0.3">
      <c r="A425" s="27" t="s">
        <v>1674</v>
      </c>
      <c r="B425" s="47" t="s">
        <v>25</v>
      </c>
      <c r="C425" s="47"/>
      <c r="D425" s="47" t="s">
        <v>39</v>
      </c>
      <c r="E425" s="46">
        <v>1990</v>
      </c>
      <c r="F425" s="46">
        <v>1</v>
      </c>
      <c r="G425" s="3"/>
      <c r="H425" s="4">
        <v>20</v>
      </c>
      <c r="I425" s="4">
        <f t="shared" si="15"/>
        <v>24.2</v>
      </c>
      <c r="J425" s="18" t="s">
        <v>10</v>
      </c>
      <c r="K425" s="20"/>
      <c r="L425" s="18"/>
    </row>
    <row r="426" spans="1:12" ht="30" customHeight="1" x14ac:dyDescent="0.3">
      <c r="A426" s="27" t="s">
        <v>562</v>
      </c>
      <c r="B426" s="47" t="s">
        <v>11</v>
      </c>
      <c r="C426" s="47"/>
      <c r="D426" s="47" t="s">
        <v>39</v>
      </c>
      <c r="E426" s="46">
        <v>2011</v>
      </c>
      <c r="F426" s="46">
        <v>24</v>
      </c>
      <c r="G426" s="3"/>
      <c r="H426" s="4">
        <v>24.5</v>
      </c>
      <c r="I426" s="4">
        <f t="shared" si="15"/>
        <v>29.645</v>
      </c>
      <c r="J426" s="18"/>
      <c r="K426" s="20" t="s">
        <v>24</v>
      </c>
      <c r="L426" s="18"/>
    </row>
    <row r="427" spans="1:12" ht="30" customHeight="1" x14ac:dyDescent="0.3">
      <c r="A427" s="19" t="s">
        <v>562</v>
      </c>
      <c r="B427" s="3" t="s">
        <v>11</v>
      </c>
      <c r="C427" s="3"/>
      <c r="D427" s="47" t="s">
        <v>39</v>
      </c>
      <c r="E427" s="3">
        <v>2015</v>
      </c>
      <c r="F427" s="3">
        <v>12</v>
      </c>
      <c r="G427" s="3"/>
      <c r="H427" s="4">
        <v>28.93</v>
      </c>
      <c r="I427" s="4">
        <f t="shared" si="15"/>
        <v>35.005299999999998</v>
      </c>
      <c r="J427" s="18"/>
      <c r="K427" s="20" t="s">
        <v>24</v>
      </c>
      <c r="L427" s="18"/>
    </row>
    <row r="428" spans="1:12" ht="30" customHeight="1" x14ac:dyDescent="0.3">
      <c r="A428" s="27" t="s">
        <v>1688</v>
      </c>
      <c r="B428" s="47" t="s">
        <v>433</v>
      </c>
      <c r="C428" s="47"/>
      <c r="D428" s="47" t="s">
        <v>39</v>
      </c>
      <c r="E428" s="46">
        <v>1964</v>
      </c>
      <c r="F428" s="46">
        <v>1</v>
      </c>
      <c r="G428" s="3"/>
      <c r="H428" s="4">
        <v>645</v>
      </c>
      <c r="I428" s="4">
        <f t="shared" si="15"/>
        <v>780.44999999999993</v>
      </c>
      <c r="J428" s="18" t="s">
        <v>10</v>
      </c>
      <c r="K428" s="20"/>
      <c r="L428" s="18"/>
    </row>
    <row r="429" spans="1:12" ht="30" customHeight="1" x14ac:dyDescent="0.3">
      <c r="A429" s="27" t="s">
        <v>370</v>
      </c>
      <c r="B429" s="47" t="s">
        <v>576</v>
      </c>
      <c r="C429" s="47"/>
      <c r="D429" s="47" t="s">
        <v>39</v>
      </c>
      <c r="E429" s="46">
        <v>1978</v>
      </c>
      <c r="F429" s="46">
        <v>1</v>
      </c>
      <c r="G429" s="3"/>
      <c r="H429" s="4">
        <v>5</v>
      </c>
      <c r="I429" s="4">
        <f t="shared" si="15"/>
        <v>6.05</v>
      </c>
      <c r="J429" s="18"/>
      <c r="K429" s="20"/>
      <c r="L429" s="18"/>
    </row>
    <row r="430" spans="1:12" ht="30" customHeight="1" x14ac:dyDescent="0.3">
      <c r="A430" s="27" t="s">
        <v>1815</v>
      </c>
      <c r="B430" s="47" t="s">
        <v>681</v>
      </c>
      <c r="C430" s="47"/>
      <c r="D430" s="47" t="s">
        <v>39</v>
      </c>
      <c r="E430" s="46">
        <v>2010</v>
      </c>
      <c r="F430" s="46">
        <v>12</v>
      </c>
      <c r="G430" s="3"/>
      <c r="H430" s="4">
        <v>23.97</v>
      </c>
      <c r="I430" s="4">
        <f t="shared" si="15"/>
        <v>29.003699999999998</v>
      </c>
      <c r="J430" s="18" t="s">
        <v>10</v>
      </c>
      <c r="K430" s="20"/>
      <c r="L430" s="18"/>
    </row>
    <row r="431" spans="1:12" ht="30" customHeight="1" x14ac:dyDescent="0.3">
      <c r="A431" s="27" t="s">
        <v>1815</v>
      </c>
      <c r="B431" s="47" t="s">
        <v>681</v>
      </c>
      <c r="C431" s="47"/>
      <c r="D431" s="47" t="s">
        <v>39</v>
      </c>
      <c r="E431" s="46">
        <v>2015</v>
      </c>
      <c r="F431" s="46">
        <v>12</v>
      </c>
      <c r="G431" s="3"/>
      <c r="H431" s="4">
        <v>23.97</v>
      </c>
      <c r="I431" s="4">
        <f t="shared" si="15"/>
        <v>29.003699999999998</v>
      </c>
      <c r="J431" s="18" t="s">
        <v>10</v>
      </c>
      <c r="K431" s="20"/>
      <c r="L431" s="18"/>
    </row>
    <row r="432" spans="1:12" ht="30" customHeight="1" x14ac:dyDescent="0.3">
      <c r="A432" s="27" t="s">
        <v>1195</v>
      </c>
      <c r="B432" s="47" t="s">
        <v>576</v>
      </c>
      <c r="C432" s="47"/>
      <c r="D432" s="47" t="s">
        <v>39</v>
      </c>
      <c r="E432" s="46">
        <v>1971</v>
      </c>
      <c r="F432" s="46">
        <v>1</v>
      </c>
      <c r="G432" s="3"/>
      <c r="H432" s="4">
        <v>25</v>
      </c>
      <c r="I432" s="4">
        <f t="shared" si="15"/>
        <v>30.25</v>
      </c>
      <c r="J432" s="18" t="s">
        <v>10</v>
      </c>
      <c r="K432" s="20"/>
      <c r="L432" s="18"/>
    </row>
    <row r="433" spans="1:12" ht="30" customHeight="1" x14ac:dyDescent="0.3">
      <c r="A433" s="27" t="s">
        <v>466</v>
      </c>
      <c r="B433" s="47" t="s">
        <v>11</v>
      </c>
      <c r="C433" s="47"/>
      <c r="D433" s="47" t="s">
        <v>39</v>
      </c>
      <c r="E433" s="46">
        <v>2009</v>
      </c>
      <c r="F433" s="46">
        <v>12</v>
      </c>
      <c r="G433" s="3"/>
      <c r="H433" s="4">
        <v>37.19</v>
      </c>
      <c r="I433" s="4">
        <f t="shared" si="15"/>
        <v>44.999899999999997</v>
      </c>
      <c r="J433" s="18" t="s">
        <v>10</v>
      </c>
      <c r="K433" s="20"/>
      <c r="L433" s="18"/>
    </row>
    <row r="434" spans="1:12" ht="30" customHeight="1" x14ac:dyDescent="0.3">
      <c r="A434" s="27" t="s">
        <v>1673</v>
      </c>
      <c r="B434" s="47" t="s">
        <v>304</v>
      </c>
      <c r="C434" s="47"/>
      <c r="D434" s="47" t="s">
        <v>39</v>
      </c>
      <c r="E434" s="46">
        <v>1995</v>
      </c>
      <c r="F434" s="46">
        <v>1</v>
      </c>
      <c r="G434" s="3"/>
      <c r="H434" s="4">
        <v>15</v>
      </c>
      <c r="I434" s="4">
        <f t="shared" si="15"/>
        <v>18.149999999999999</v>
      </c>
      <c r="J434" s="18" t="s">
        <v>10</v>
      </c>
      <c r="K434" s="20"/>
      <c r="L434" s="18"/>
    </row>
    <row r="435" spans="1:12" ht="30" customHeight="1" x14ac:dyDescent="0.3">
      <c r="A435" s="27" t="s">
        <v>1677</v>
      </c>
      <c r="B435" s="47" t="s">
        <v>304</v>
      </c>
      <c r="C435" s="47"/>
      <c r="D435" s="47" t="s">
        <v>39</v>
      </c>
      <c r="E435" s="46">
        <v>1979</v>
      </c>
      <c r="F435" s="46">
        <v>1</v>
      </c>
      <c r="G435" s="3"/>
      <c r="H435" s="4">
        <v>20</v>
      </c>
      <c r="I435" s="4">
        <f t="shared" si="15"/>
        <v>24.2</v>
      </c>
      <c r="J435" s="18" t="s">
        <v>10</v>
      </c>
      <c r="K435" s="20"/>
      <c r="L435" s="18"/>
    </row>
    <row r="436" spans="1:12" ht="30" customHeight="1" x14ac:dyDescent="0.3">
      <c r="A436" s="19" t="s">
        <v>608</v>
      </c>
      <c r="B436" s="3" t="s">
        <v>25</v>
      </c>
      <c r="C436" s="3"/>
      <c r="D436" s="47" t="s">
        <v>39</v>
      </c>
      <c r="E436" s="3">
        <v>1990</v>
      </c>
      <c r="F436" s="3">
        <v>1</v>
      </c>
      <c r="G436" s="3"/>
      <c r="H436" s="4">
        <v>15</v>
      </c>
      <c r="I436" s="4">
        <f t="shared" si="15"/>
        <v>18.149999999999999</v>
      </c>
      <c r="J436" s="18"/>
      <c r="K436" s="20"/>
      <c r="L436" s="18"/>
    </row>
    <row r="437" spans="1:12" ht="30" customHeight="1" x14ac:dyDescent="0.3">
      <c r="A437" s="27" t="s">
        <v>1654</v>
      </c>
      <c r="B437" s="47" t="s">
        <v>1655</v>
      </c>
      <c r="C437" s="47"/>
      <c r="D437" s="47" t="s">
        <v>39</v>
      </c>
      <c r="E437" s="46">
        <v>1994</v>
      </c>
      <c r="F437" s="46">
        <v>1</v>
      </c>
      <c r="G437" s="3"/>
      <c r="H437" s="4">
        <v>5</v>
      </c>
      <c r="I437" s="4">
        <f t="shared" si="15"/>
        <v>6.05</v>
      </c>
      <c r="J437" s="18" t="s">
        <v>10</v>
      </c>
      <c r="K437" s="20"/>
      <c r="L437" s="18"/>
    </row>
    <row r="438" spans="1:12" ht="30" customHeight="1" x14ac:dyDescent="0.3">
      <c r="A438" s="19" t="s">
        <v>38</v>
      </c>
      <c r="B438" s="3" t="s">
        <v>1103</v>
      </c>
      <c r="C438" s="47" t="s">
        <v>718</v>
      </c>
      <c r="D438" s="47" t="s">
        <v>39</v>
      </c>
      <c r="E438" s="3">
        <v>1990</v>
      </c>
      <c r="F438" s="3">
        <v>2</v>
      </c>
      <c r="G438" s="3"/>
      <c r="H438" s="4">
        <v>15</v>
      </c>
      <c r="I438" s="4">
        <f t="shared" si="15"/>
        <v>18.149999999999999</v>
      </c>
      <c r="J438" s="18"/>
      <c r="K438" s="20"/>
      <c r="L438" s="18"/>
    </row>
    <row r="439" spans="1:12" ht="30" customHeight="1" x14ac:dyDescent="0.3">
      <c r="A439" s="19" t="s">
        <v>506</v>
      </c>
      <c r="B439" s="3" t="s">
        <v>15</v>
      </c>
      <c r="C439" s="3"/>
      <c r="D439" s="47" t="s">
        <v>39</v>
      </c>
      <c r="E439" s="3">
        <v>1986</v>
      </c>
      <c r="F439" s="3">
        <v>3</v>
      </c>
      <c r="G439" s="3"/>
      <c r="H439" s="4">
        <v>45</v>
      </c>
      <c r="I439" s="4">
        <f t="shared" si="15"/>
        <v>54.449999999999996</v>
      </c>
      <c r="J439" s="18"/>
      <c r="K439" s="20"/>
      <c r="L439" s="18"/>
    </row>
    <row r="440" spans="1:12" ht="30" customHeight="1" x14ac:dyDescent="0.3">
      <c r="A440" s="27" t="s">
        <v>1707</v>
      </c>
      <c r="B440" s="47" t="s">
        <v>15</v>
      </c>
      <c r="C440" s="47"/>
      <c r="D440" s="47" t="s">
        <v>39</v>
      </c>
      <c r="E440" s="46">
        <v>2001</v>
      </c>
      <c r="F440" s="46">
        <v>1</v>
      </c>
      <c r="G440" s="3">
        <v>1.5</v>
      </c>
      <c r="H440" s="4">
        <v>50</v>
      </c>
      <c r="I440" s="4">
        <f t="shared" si="15"/>
        <v>60.5</v>
      </c>
      <c r="J440" s="18" t="s">
        <v>10</v>
      </c>
      <c r="K440" s="20"/>
      <c r="L440" s="18"/>
    </row>
    <row r="441" spans="1:12" ht="30" customHeight="1" x14ac:dyDescent="0.3">
      <c r="A441" s="27" t="s">
        <v>675</v>
      </c>
      <c r="B441" s="47" t="s">
        <v>15</v>
      </c>
      <c r="C441" s="47"/>
      <c r="D441" s="47" t="s">
        <v>39</v>
      </c>
      <c r="E441" s="46">
        <v>1988</v>
      </c>
      <c r="F441" s="46">
        <v>1</v>
      </c>
      <c r="G441" s="3"/>
      <c r="H441" s="4">
        <v>35</v>
      </c>
      <c r="I441" s="4">
        <f t="shared" si="15"/>
        <v>42.35</v>
      </c>
      <c r="J441" s="18"/>
      <c r="K441" s="20"/>
      <c r="L441" s="18"/>
    </row>
    <row r="442" spans="1:12" ht="30" customHeight="1" x14ac:dyDescent="0.3">
      <c r="A442" s="19" t="s">
        <v>303</v>
      </c>
      <c r="B442" s="3" t="s">
        <v>681</v>
      </c>
      <c r="C442" s="3"/>
      <c r="D442" s="47" t="s">
        <v>39</v>
      </c>
      <c r="E442" s="3">
        <v>2003</v>
      </c>
      <c r="F442" s="3">
        <v>1</v>
      </c>
      <c r="G442" s="3"/>
      <c r="H442" s="4">
        <v>22</v>
      </c>
      <c r="I442" s="4">
        <f t="shared" si="15"/>
        <v>26.619999999999997</v>
      </c>
      <c r="J442" s="18"/>
      <c r="K442" s="20"/>
      <c r="L442" s="18"/>
    </row>
    <row r="443" spans="1:12" ht="30" customHeight="1" x14ac:dyDescent="0.3">
      <c r="A443" s="27" t="s">
        <v>303</v>
      </c>
      <c r="B443" s="47" t="s">
        <v>681</v>
      </c>
      <c r="C443" s="47"/>
      <c r="D443" s="47" t="s">
        <v>39</v>
      </c>
      <c r="E443" s="46">
        <v>2022</v>
      </c>
      <c r="F443" s="46">
        <v>12</v>
      </c>
      <c r="G443" s="3"/>
      <c r="H443" s="4">
        <v>29.5</v>
      </c>
      <c r="I443" s="4">
        <f t="shared" si="15"/>
        <v>35.695</v>
      </c>
      <c r="J443" s="18" t="s">
        <v>10</v>
      </c>
      <c r="K443" s="20" t="s">
        <v>24</v>
      </c>
      <c r="L443" s="18"/>
    </row>
    <row r="444" spans="1:12" ht="30" customHeight="1" x14ac:dyDescent="0.3">
      <c r="A444" s="19" t="s">
        <v>44</v>
      </c>
      <c r="B444" s="3" t="s">
        <v>15</v>
      </c>
      <c r="C444" s="3"/>
      <c r="D444" s="47" t="s">
        <v>39</v>
      </c>
      <c r="E444" s="3">
        <v>2019</v>
      </c>
      <c r="F444" s="3">
        <v>12</v>
      </c>
      <c r="G444" s="3"/>
      <c r="H444" s="4">
        <v>28.1</v>
      </c>
      <c r="I444" s="4">
        <f t="shared" si="15"/>
        <v>34.000999999999998</v>
      </c>
      <c r="J444" s="18"/>
      <c r="K444" s="20" t="s">
        <v>30</v>
      </c>
      <c r="L444" s="18"/>
    </row>
    <row r="445" spans="1:12" ht="30" customHeight="1" x14ac:dyDescent="0.3">
      <c r="A445" s="19" t="s">
        <v>1210</v>
      </c>
      <c r="B445" s="3" t="s">
        <v>15</v>
      </c>
      <c r="C445" s="3"/>
      <c r="D445" s="47" t="s">
        <v>39</v>
      </c>
      <c r="E445" s="3">
        <v>2019</v>
      </c>
      <c r="F445" s="3">
        <v>6</v>
      </c>
      <c r="G445" s="3">
        <v>1.5</v>
      </c>
      <c r="H445" s="4">
        <v>55.29</v>
      </c>
      <c r="I445" s="4">
        <f t="shared" ref="I445:I476" si="16">H445*$L$7</f>
        <v>66.900899999999993</v>
      </c>
      <c r="J445" s="18"/>
      <c r="K445" s="20" t="s">
        <v>971</v>
      </c>
      <c r="L445" s="18"/>
    </row>
    <row r="446" spans="1:12" ht="30" customHeight="1" x14ac:dyDescent="0.3">
      <c r="A446" s="27" t="s">
        <v>1545</v>
      </c>
      <c r="B446" s="47" t="s">
        <v>576</v>
      </c>
      <c r="C446" s="47"/>
      <c r="D446" s="47" t="s">
        <v>39</v>
      </c>
      <c r="E446" s="46">
        <v>2022</v>
      </c>
      <c r="F446" s="46">
        <v>12</v>
      </c>
      <c r="G446" s="3"/>
      <c r="H446" s="4">
        <v>30</v>
      </c>
      <c r="I446" s="4">
        <f t="shared" si="16"/>
        <v>36.299999999999997</v>
      </c>
      <c r="J446" s="18" t="s">
        <v>10</v>
      </c>
      <c r="K446" s="20" t="s">
        <v>30</v>
      </c>
      <c r="L446" s="18"/>
    </row>
    <row r="447" spans="1:12" ht="30" customHeight="1" x14ac:dyDescent="0.3">
      <c r="A447" s="27" t="s">
        <v>1817</v>
      </c>
      <c r="B447" s="47" t="s">
        <v>11</v>
      </c>
      <c r="C447" s="47"/>
      <c r="D447" s="47" t="s">
        <v>39</v>
      </c>
      <c r="E447" s="46">
        <v>1995</v>
      </c>
      <c r="F447" s="46">
        <v>12</v>
      </c>
      <c r="G447" s="3"/>
      <c r="H447" s="4">
        <v>39</v>
      </c>
      <c r="I447" s="4">
        <f t="shared" si="16"/>
        <v>47.19</v>
      </c>
      <c r="J447" s="18" t="s">
        <v>10</v>
      </c>
      <c r="K447" s="20"/>
      <c r="L447" s="18"/>
    </row>
    <row r="448" spans="1:12" ht="30" customHeight="1" x14ac:dyDescent="0.3">
      <c r="A448" s="19" t="s">
        <v>465</v>
      </c>
      <c r="B448" s="3" t="s">
        <v>11</v>
      </c>
      <c r="C448" s="3"/>
      <c r="D448" s="47" t="s">
        <v>39</v>
      </c>
      <c r="E448" s="3">
        <v>2008</v>
      </c>
      <c r="F448" s="3">
        <v>12</v>
      </c>
      <c r="G448" s="3"/>
      <c r="H448" s="4">
        <v>25</v>
      </c>
      <c r="I448" s="4">
        <f t="shared" si="16"/>
        <v>30.25</v>
      </c>
      <c r="J448" s="18"/>
      <c r="K448" s="20" t="s">
        <v>24</v>
      </c>
      <c r="L448" s="18"/>
    </row>
    <row r="449" spans="1:12" ht="30" customHeight="1" x14ac:dyDescent="0.3">
      <c r="A449" s="27" t="s">
        <v>1685</v>
      </c>
      <c r="B449" s="47" t="s">
        <v>1709</v>
      </c>
      <c r="C449" s="47"/>
      <c r="D449" s="47" t="s">
        <v>39</v>
      </c>
      <c r="E449" s="46">
        <v>1977</v>
      </c>
      <c r="F449" s="46">
        <v>1</v>
      </c>
      <c r="G449" s="3"/>
      <c r="H449" s="4">
        <v>4</v>
      </c>
      <c r="I449" s="4">
        <f t="shared" si="16"/>
        <v>4.84</v>
      </c>
      <c r="J449" s="18" t="s">
        <v>10</v>
      </c>
      <c r="K449" s="20"/>
      <c r="L449" s="18"/>
    </row>
    <row r="450" spans="1:12" ht="30" customHeight="1" x14ac:dyDescent="0.3">
      <c r="A450" s="27" t="s">
        <v>1473</v>
      </c>
      <c r="B450" s="47" t="s">
        <v>9</v>
      </c>
      <c r="C450" s="47"/>
      <c r="D450" s="47" t="s">
        <v>39</v>
      </c>
      <c r="E450" s="46">
        <v>1986</v>
      </c>
      <c r="F450" s="46">
        <v>1</v>
      </c>
      <c r="G450" s="3"/>
      <c r="H450" s="4">
        <v>45</v>
      </c>
      <c r="I450" s="4">
        <f t="shared" si="16"/>
        <v>54.449999999999996</v>
      </c>
      <c r="J450" s="18" t="s">
        <v>10</v>
      </c>
      <c r="K450" s="20"/>
      <c r="L450" s="18"/>
    </row>
    <row r="451" spans="1:12" ht="30" customHeight="1" x14ac:dyDescent="0.3">
      <c r="A451" s="27" t="s">
        <v>959</v>
      </c>
      <c r="B451" s="47" t="s">
        <v>9</v>
      </c>
      <c r="C451" s="47"/>
      <c r="D451" s="47" t="s">
        <v>39</v>
      </c>
      <c r="E451" s="46">
        <v>1980</v>
      </c>
      <c r="F451" s="46">
        <v>1</v>
      </c>
      <c r="G451" s="3"/>
      <c r="H451" s="4">
        <v>100</v>
      </c>
      <c r="I451" s="4">
        <f t="shared" si="16"/>
        <v>121</v>
      </c>
      <c r="J451" s="18"/>
      <c r="K451" s="20"/>
      <c r="L451" s="18"/>
    </row>
    <row r="452" spans="1:12" ht="30" customHeight="1" x14ac:dyDescent="0.3">
      <c r="A452" s="27" t="s">
        <v>1882</v>
      </c>
      <c r="B452" s="47" t="s">
        <v>9</v>
      </c>
      <c r="C452" s="47"/>
      <c r="D452" s="47" t="s">
        <v>39</v>
      </c>
      <c r="E452" s="46">
        <v>1985</v>
      </c>
      <c r="F452" s="46">
        <v>1</v>
      </c>
      <c r="G452" s="3"/>
      <c r="H452" s="4">
        <v>275</v>
      </c>
      <c r="I452" s="4">
        <f t="shared" si="16"/>
        <v>332.75</v>
      </c>
      <c r="J452" s="18" t="s">
        <v>10</v>
      </c>
      <c r="K452" s="20"/>
      <c r="L452" s="18"/>
    </row>
    <row r="453" spans="1:12" ht="30" customHeight="1" x14ac:dyDescent="0.3">
      <c r="A453" s="27" t="s">
        <v>1786</v>
      </c>
      <c r="B453" s="47" t="s">
        <v>9</v>
      </c>
      <c r="C453" s="47"/>
      <c r="D453" s="47" t="s">
        <v>39</v>
      </c>
      <c r="E453" s="46">
        <v>1998</v>
      </c>
      <c r="F453" s="46">
        <v>2</v>
      </c>
      <c r="G453" s="3"/>
      <c r="H453" s="4">
        <v>375</v>
      </c>
      <c r="I453" s="4">
        <f t="shared" si="16"/>
        <v>453.75</v>
      </c>
      <c r="J453" s="18"/>
      <c r="K453" s="20"/>
      <c r="L453" s="18"/>
    </row>
    <row r="454" spans="1:12" ht="30" customHeight="1" x14ac:dyDescent="0.3">
      <c r="A454" s="27" t="s">
        <v>1875</v>
      </c>
      <c r="B454" s="47" t="s">
        <v>9</v>
      </c>
      <c r="C454" s="47"/>
      <c r="D454" s="47" t="s">
        <v>39</v>
      </c>
      <c r="E454" s="46">
        <v>1987</v>
      </c>
      <c r="F454" s="46">
        <v>1</v>
      </c>
      <c r="G454" s="3"/>
      <c r="H454" s="4">
        <v>285</v>
      </c>
      <c r="I454" s="4">
        <f t="shared" si="16"/>
        <v>344.84999999999997</v>
      </c>
      <c r="J454" s="18" t="s">
        <v>10</v>
      </c>
      <c r="K454" s="20"/>
      <c r="L454" s="18"/>
    </row>
    <row r="455" spans="1:12" ht="30" customHeight="1" x14ac:dyDescent="0.3">
      <c r="A455" s="27" t="s">
        <v>1875</v>
      </c>
      <c r="B455" s="47" t="s">
        <v>9</v>
      </c>
      <c r="C455" s="47"/>
      <c r="D455" s="47" t="s">
        <v>39</v>
      </c>
      <c r="E455" s="46">
        <v>1991</v>
      </c>
      <c r="F455" s="46">
        <v>1</v>
      </c>
      <c r="G455" s="3"/>
      <c r="H455" s="4">
        <v>290</v>
      </c>
      <c r="I455" s="4">
        <f t="shared" si="16"/>
        <v>350.9</v>
      </c>
      <c r="J455" s="18" t="s">
        <v>10</v>
      </c>
      <c r="K455" s="20"/>
      <c r="L455" s="18"/>
    </row>
    <row r="456" spans="1:12" ht="30" customHeight="1" x14ac:dyDescent="0.3">
      <c r="A456" s="27" t="s">
        <v>1885</v>
      </c>
      <c r="B456" s="47" t="s">
        <v>9</v>
      </c>
      <c r="C456" s="47"/>
      <c r="D456" s="47" t="s">
        <v>39</v>
      </c>
      <c r="E456" s="46">
        <v>1985</v>
      </c>
      <c r="F456" s="46">
        <v>1</v>
      </c>
      <c r="G456" s="3"/>
      <c r="H456" s="4">
        <v>295</v>
      </c>
      <c r="I456" s="4">
        <f t="shared" si="16"/>
        <v>356.95</v>
      </c>
      <c r="J456" s="18" t="s">
        <v>10</v>
      </c>
      <c r="K456" s="20"/>
      <c r="L456" s="18"/>
    </row>
    <row r="457" spans="1:12" ht="30" customHeight="1" x14ac:dyDescent="0.3">
      <c r="A457" s="27" t="s">
        <v>1925</v>
      </c>
      <c r="B457" s="47" t="s">
        <v>9</v>
      </c>
      <c r="C457" s="47"/>
      <c r="D457" s="47" t="s">
        <v>39</v>
      </c>
      <c r="E457" s="46">
        <v>1977</v>
      </c>
      <c r="F457" s="46">
        <v>1</v>
      </c>
      <c r="G457" s="3"/>
      <c r="H457" s="4">
        <v>175</v>
      </c>
      <c r="I457" s="4">
        <f t="shared" si="16"/>
        <v>211.75</v>
      </c>
      <c r="J457" s="18" t="s">
        <v>10</v>
      </c>
      <c r="K457" s="20"/>
      <c r="L457" s="18"/>
    </row>
    <row r="458" spans="1:12" ht="30" customHeight="1" x14ac:dyDescent="0.3">
      <c r="A458" s="27" t="s">
        <v>1864</v>
      </c>
      <c r="B458" s="47" t="s">
        <v>11</v>
      </c>
      <c r="C458" s="47"/>
      <c r="D458" s="47" t="s">
        <v>39</v>
      </c>
      <c r="E458" s="46">
        <v>1993</v>
      </c>
      <c r="F458" s="46">
        <v>2</v>
      </c>
      <c r="G458" s="3"/>
      <c r="H458" s="4">
        <v>45</v>
      </c>
      <c r="I458" s="4">
        <f t="shared" si="16"/>
        <v>54.449999999999996</v>
      </c>
      <c r="J458" s="18" t="s">
        <v>10</v>
      </c>
      <c r="K458" s="20"/>
      <c r="L458" s="18"/>
    </row>
    <row r="459" spans="1:12" ht="30" customHeight="1" x14ac:dyDescent="0.3">
      <c r="A459" s="27" t="s">
        <v>1242</v>
      </c>
      <c r="B459" s="47" t="s">
        <v>12</v>
      </c>
      <c r="C459" s="47"/>
      <c r="D459" s="47" t="s">
        <v>39</v>
      </c>
      <c r="E459" s="46">
        <v>1981</v>
      </c>
      <c r="F459" s="46">
        <v>16</v>
      </c>
      <c r="G459" s="3"/>
      <c r="H459" s="4">
        <v>20</v>
      </c>
      <c r="I459" s="4">
        <f t="shared" si="16"/>
        <v>24.2</v>
      </c>
      <c r="J459" s="18"/>
      <c r="K459" s="20"/>
      <c r="L459" s="18"/>
    </row>
    <row r="460" spans="1:12" ht="30" customHeight="1" x14ac:dyDescent="0.3">
      <c r="A460" s="27" t="s">
        <v>1247</v>
      </c>
      <c r="B460" s="47" t="s">
        <v>12</v>
      </c>
      <c r="C460" s="47"/>
      <c r="D460" s="47" t="s">
        <v>39</v>
      </c>
      <c r="E460" s="46">
        <v>1981</v>
      </c>
      <c r="F460" s="46">
        <v>8</v>
      </c>
      <c r="G460" s="3"/>
      <c r="H460" s="4">
        <v>25</v>
      </c>
      <c r="I460" s="4">
        <f t="shared" si="16"/>
        <v>30.25</v>
      </c>
      <c r="J460" s="18"/>
      <c r="K460" s="20"/>
      <c r="L460" s="18"/>
    </row>
    <row r="461" spans="1:12" ht="30" customHeight="1" x14ac:dyDescent="0.3">
      <c r="A461" s="27" t="s">
        <v>1027</v>
      </c>
      <c r="B461" s="47" t="s">
        <v>433</v>
      </c>
      <c r="C461" s="47"/>
      <c r="D461" s="47" t="s">
        <v>39</v>
      </c>
      <c r="E461" s="46">
        <v>1975</v>
      </c>
      <c r="F461" s="46">
        <v>2</v>
      </c>
      <c r="G461" s="3"/>
      <c r="H461" s="4">
        <v>25</v>
      </c>
      <c r="I461" s="4">
        <f t="shared" si="16"/>
        <v>30.25</v>
      </c>
      <c r="J461" s="18"/>
      <c r="K461" s="20"/>
      <c r="L461" s="18"/>
    </row>
    <row r="462" spans="1:12" ht="30" customHeight="1" x14ac:dyDescent="0.3">
      <c r="A462" s="27" t="s">
        <v>804</v>
      </c>
      <c r="B462" s="47" t="s">
        <v>39</v>
      </c>
      <c r="C462" s="47"/>
      <c r="D462" s="47" t="s">
        <v>39</v>
      </c>
      <c r="E462" s="46">
        <v>1992</v>
      </c>
      <c r="F462" s="46">
        <v>1</v>
      </c>
      <c r="G462" s="3"/>
      <c r="H462" s="4">
        <v>10</v>
      </c>
      <c r="I462" s="4">
        <f t="shared" si="16"/>
        <v>12.1</v>
      </c>
      <c r="J462" s="18"/>
      <c r="K462" s="20"/>
      <c r="L462" s="18"/>
    </row>
    <row r="463" spans="1:12" ht="30" customHeight="1" x14ac:dyDescent="0.3">
      <c r="A463" s="27" t="s">
        <v>1332</v>
      </c>
      <c r="B463" s="47" t="s">
        <v>25</v>
      </c>
      <c r="C463" s="47"/>
      <c r="D463" s="47" t="s">
        <v>39</v>
      </c>
      <c r="E463" s="46">
        <v>2020</v>
      </c>
      <c r="F463" s="46">
        <v>12</v>
      </c>
      <c r="G463" s="3"/>
      <c r="H463" s="4">
        <v>13.64</v>
      </c>
      <c r="I463" s="4">
        <f t="shared" si="16"/>
        <v>16.5044</v>
      </c>
      <c r="J463" s="18"/>
      <c r="K463" s="20"/>
      <c r="L463" s="18"/>
    </row>
    <row r="464" spans="1:12" ht="30" customHeight="1" x14ac:dyDescent="0.3">
      <c r="A464" s="27" t="s">
        <v>1921</v>
      </c>
      <c r="B464" s="47" t="s">
        <v>12</v>
      </c>
      <c r="C464" s="47"/>
      <c r="D464" s="47" t="s">
        <v>39</v>
      </c>
      <c r="E464" s="46">
        <v>1984</v>
      </c>
      <c r="F464" s="46">
        <v>1</v>
      </c>
      <c r="G464" s="3"/>
      <c r="H464" s="4">
        <v>135</v>
      </c>
      <c r="I464" s="4">
        <f t="shared" si="16"/>
        <v>163.35</v>
      </c>
      <c r="J464" s="18" t="s">
        <v>10</v>
      </c>
      <c r="K464" s="20"/>
      <c r="L464" s="18"/>
    </row>
    <row r="465" spans="1:12" ht="30" customHeight="1" x14ac:dyDescent="0.3">
      <c r="A465" s="27" t="s">
        <v>1920</v>
      </c>
      <c r="B465" s="47" t="s">
        <v>12</v>
      </c>
      <c r="C465" s="47"/>
      <c r="D465" s="47" t="s">
        <v>39</v>
      </c>
      <c r="E465" s="46">
        <v>1975</v>
      </c>
      <c r="F465" s="46">
        <v>1</v>
      </c>
      <c r="G465" s="3"/>
      <c r="H465" s="4">
        <v>185</v>
      </c>
      <c r="I465" s="4">
        <f t="shared" si="16"/>
        <v>223.85</v>
      </c>
      <c r="J465" s="18" t="s">
        <v>10</v>
      </c>
      <c r="K465" s="20"/>
      <c r="L465" s="18"/>
    </row>
    <row r="466" spans="1:12" ht="30" customHeight="1" x14ac:dyDescent="0.3">
      <c r="A466" s="27" t="s">
        <v>1009</v>
      </c>
      <c r="B466" s="47" t="s">
        <v>12</v>
      </c>
      <c r="C466" s="47"/>
      <c r="D466" s="47" t="s">
        <v>39</v>
      </c>
      <c r="E466" s="46">
        <v>1995</v>
      </c>
      <c r="F466" s="46">
        <v>1</v>
      </c>
      <c r="G466" s="3">
        <v>1.5</v>
      </c>
      <c r="H466" s="4">
        <v>530</v>
      </c>
      <c r="I466" s="4">
        <f t="shared" si="16"/>
        <v>641.29999999999995</v>
      </c>
      <c r="J466" s="18"/>
      <c r="K466" s="20"/>
      <c r="L466" s="18"/>
    </row>
    <row r="467" spans="1:12" ht="30" customHeight="1" x14ac:dyDescent="0.3">
      <c r="A467" s="27" t="s">
        <v>1577</v>
      </c>
      <c r="B467" s="47" t="s">
        <v>338</v>
      </c>
      <c r="C467" s="47"/>
      <c r="D467" s="47" t="s">
        <v>39</v>
      </c>
      <c r="E467" s="46">
        <v>2007</v>
      </c>
      <c r="F467" s="46">
        <v>22</v>
      </c>
      <c r="G467" s="3"/>
      <c r="H467" s="4">
        <v>10</v>
      </c>
      <c r="I467" s="4">
        <f t="shared" si="16"/>
        <v>12.1</v>
      </c>
      <c r="J467" s="18" t="s">
        <v>10</v>
      </c>
      <c r="K467" s="20" t="s">
        <v>24</v>
      </c>
      <c r="L467" s="18"/>
    </row>
    <row r="468" spans="1:12" ht="30" customHeight="1" x14ac:dyDescent="0.3">
      <c r="A468" s="19" t="s">
        <v>507</v>
      </c>
      <c r="B468" s="3" t="s">
        <v>9</v>
      </c>
      <c r="C468" s="3"/>
      <c r="D468" s="47" t="s">
        <v>39</v>
      </c>
      <c r="E468" s="3">
        <v>2015</v>
      </c>
      <c r="F468" s="3">
        <v>1</v>
      </c>
      <c r="G468" s="3"/>
      <c r="H468" s="4">
        <v>69</v>
      </c>
      <c r="I468" s="4">
        <f t="shared" si="16"/>
        <v>83.49</v>
      </c>
      <c r="J468" s="18"/>
      <c r="K468" s="20"/>
      <c r="L468" s="18"/>
    </row>
    <row r="469" spans="1:12" ht="30" customHeight="1" x14ac:dyDescent="0.3">
      <c r="A469" s="27" t="s">
        <v>1058</v>
      </c>
      <c r="B469" s="47" t="s">
        <v>682</v>
      </c>
      <c r="C469" s="47"/>
      <c r="D469" s="47" t="s">
        <v>39</v>
      </c>
      <c r="E469" s="46">
        <v>1990</v>
      </c>
      <c r="F469" s="46">
        <v>1</v>
      </c>
      <c r="G469" s="3"/>
      <c r="H469" s="4">
        <v>175</v>
      </c>
      <c r="I469" s="4">
        <f t="shared" si="16"/>
        <v>211.75</v>
      </c>
      <c r="J469" s="18"/>
      <c r="K469" s="20"/>
      <c r="L469" s="18"/>
    </row>
    <row r="470" spans="1:12" ht="30" customHeight="1" x14ac:dyDescent="0.3">
      <c r="A470" s="27" t="s">
        <v>1474</v>
      </c>
      <c r="B470" s="47" t="s">
        <v>682</v>
      </c>
      <c r="C470" s="47"/>
      <c r="D470" s="47" t="s">
        <v>39</v>
      </c>
      <c r="E470" s="46">
        <v>1970</v>
      </c>
      <c r="F470" s="46">
        <v>2</v>
      </c>
      <c r="G470" s="3"/>
      <c r="H470" s="4">
        <v>145</v>
      </c>
      <c r="I470" s="4">
        <f t="shared" si="16"/>
        <v>175.45</v>
      </c>
      <c r="J470" s="18" t="s">
        <v>10</v>
      </c>
      <c r="K470" s="20"/>
      <c r="L470" s="18"/>
    </row>
    <row r="471" spans="1:12" ht="30" customHeight="1" x14ac:dyDescent="0.3">
      <c r="A471" s="27" t="s">
        <v>1475</v>
      </c>
      <c r="B471" s="47" t="s">
        <v>682</v>
      </c>
      <c r="C471" s="47"/>
      <c r="D471" s="47" t="s">
        <v>39</v>
      </c>
      <c r="E471" s="46">
        <v>1970</v>
      </c>
      <c r="F471" s="46">
        <v>1</v>
      </c>
      <c r="G471" s="3"/>
      <c r="H471" s="4">
        <v>115</v>
      </c>
      <c r="I471" s="4">
        <f t="shared" si="16"/>
        <v>139.15</v>
      </c>
      <c r="J471" s="18" t="s">
        <v>10</v>
      </c>
      <c r="K471" s="20"/>
      <c r="L471" s="18"/>
    </row>
    <row r="472" spans="1:12" ht="30" customHeight="1" x14ac:dyDescent="0.3">
      <c r="A472" s="27" t="s">
        <v>1476</v>
      </c>
      <c r="B472" s="47" t="s">
        <v>681</v>
      </c>
      <c r="C472" s="47"/>
      <c r="D472" s="47" t="s">
        <v>39</v>
      </c>
      <c r="E472" s="46">
        <v>1981</v>
      </c>
      <c r="F472" s="46">
        <v>1</v>
      </c>
      <c r="G472" s="3"/>
      <c r="H472" s="4">
        <v>35</v>
      </c>
      <c r="I472" s="4">
        <f t="shared" si="16"/>
        <v>42.35</v>
      </c>
      <c r="J472" s="18" t="s">
        <v>10</v>
      </c>
      <c r="K472" s="20"/>
      <c r="L472" s="18"/>
    </row>
    <row r="473" spans="1:12" ht="30" customHeight="1" x14ac:dyDescent="0.3">
      <c r="A473" s="27" t="s">
        <v>841</v>
      </c>
      <c r="B473" s="47" t="s">
        <v>681</v>
      </c>
      <c r="C473" s="47"/>
      <c r="D473" s="47" t="s">
        <v>39</v>
      </c>
      <c r="E473" s="46">
        <v>1970</v>
      </c>
      <c r="F473" s="46">
        <v>1</v>
      </c>
      <c r="G473" s="3"/>
      <c r="H473" s="4">
        <v>68</v>
      </c>
      <c r="I473" s="4">
        <f t="shared" si="16"/>
        <v>82.28</v>
      </c>
      <c r="J473" s="18"/>
      <c r="K473" s="20"/>
      <c r="L473" s="18"/>
    </row>
    <row r="474" spans="1:12" ht="30" customHeight="1" x14ac:dyDescent="0.3">
      <c r="A474" s="19" t="s">
        <v>610</v>
      </c>
      <c r="B474" s="3" t="s">
        <v>681</v>
      </c>
      <c r="C474" s="3"/>
      <c r="D474" s="47" t="s">
        <v>39</v>
      </c>
      <c r="E474" s="3">
        <v>1995</v>
      </c>
      <c r="F474" s="3">
        <v>3</v>
      </c>
      <c r="G474" s="3"/>
      <c r="H474" s="4">
        <v>75</v>
      </c>
      <c r="I474" s="4">
        <f t="shared" si="16"/>
        <v>90.75</v>
      </c>
      <c r="J474" s="18"/>
      <c r="K474" s="20"/>
      <c r="L474" s="18"/>
    </row>
    <row r="475" spans="1:12" ht="30" customHeight="1" x14ac:dyDescent="0.3">
      <c r="A475" s="19" t="s">
        <v>809</v>
      </c>
      <c r="B475" s="3" t="s">
        <v>19</v>
      </c>
      <c r="C475" s="3"/>
      <c r="D475" s="47" t="s">
        <v>39</v>
      </c>
      <c r="E475" s="3">
        <v>1937</v>
      </c>
      <c r="F475" s="3">
        <v>1</v>
      </c>
      <c r="G475" s="3"/>
      <c r="H475" s="4">
        <v>245</v>
      </c>
      <c r="I475" s="4">
        <f t="shared" si="16"/>
        <v>296.45</v>
      </c>
      <c r="J475" s="18"/>
      <c r="K475" s="20"/>
      <c r="L475" s="18"/>
    </row>
    <row r="476" spans="1:12" ht="30" customHeight="1" x14ac:dyDescent="0.3">
      <c r="A476" s="27" t="s">
        <v>1865</v>
      </c>
      <c r="B476" s="47" t="s">
        <v>681</v>
      </c>
      <c r="C476" s="47"/>
      <c r="D476" s="47" t="s">
        <v>39</v>
      </c>
      <c r="E476" s="46">
        <v>1985</v>
      </c>
      <c r="F476" s="46">
        <v>1</v>
      </c>
      <c r="G476" s="3"/>
      <c r="H476" s="4">
        <v>65</v>
      </c>
      <c r="I476" s="4">
        <f t="shared" si="16"/>
        <v>78.649999999999991</v>
      </c>
      <c r="J476" s="18" t="s">
        <v>10</v>
      </c>
      <c r="K476" s="20"/>
      <c r="L476" s="18"/>
    </row>
    <row r="477" spans="1:12" ht="30" customHeight="1" x14ac:dyDescent="0.3">
      <c r="A477" s="27" t="s">
        <v>658</v>
      </c>
      <c r="B477" s="47" t="s">
        <v>15</v>
      </c>
      <c r="C477" s="47"/>
      <c r="D477" s="47" t="s">
        <v>39</v>
      </c>
      <c r="E477" s="46">
        <v>2022</v>
      </c>
      <c r="F477" s="46">
        <v>12</v>
      </c>
      <c r="G477" s="3"/>
      <c r="H477" s="4">
        <v>27.93</v>
      </c>
      <c r="I477" s="4">
        <f t="shared" ref="I477:I505" si="17">H477*$L$7</f>
        <v>33.795299999999997</v>
      </c>
      <c r="J477" s="18" t="s">
        <v>10</v>
      </c>
      <c r="K477" s="20"/>
      <c r="L477" s="18"/>
    </row>
    <row r="478" spans="1:12" ht="30" customHeight="1" x14ac:dyDescent="0.3">
      <c r="A478" s="19" t="s">
        <v>811</v>
      </c>
      <c r="B478" s="3" t="s">
        <v>810</v>
      </c>
      <c r="C478" s="3"/>
      <c r="D478" s="47" t="s">
        <v>39</v>
      </c>
      <c r="E478" s="3">
        <v>1938</v>
      </c>
      <c r="F478" s="3">
        <v>1</v>
      </c>
      <c r="G478" s="3"/>
      <c r="H478" s="4">
        <v>195</v>
      </c>
      <c r="I478" s="4">
        <f t="shared" si="17"/>
        <v>235.95</v>
      </c>
      <c r="J478" s="18"/>
      <c r="K478" s="20"/>
      <c r="L478" s="18"/>
    </row>
    <row r="479" spans="1:12" ht="30" customHeight="1" x14ac:dyDescent="0.3">
      <c r="A479" s="27" t="s">
        <v>336</v>
      </c>
      <c r="B479" s="47" t="s">
        <v>12</v>
      </c>
      <c r="C479" s="47"/>
      <c r="D479" s="47" t="s">
        <v>39</v>
      </c>
      <c r="E479" s="46">
        <v>1990</v>
      </c>
      <c r="F479" s="46">
        <v>1</v>
      </c>
      <c r="G479" s="3"/>
      <c r="H479" s="4">
        <v>145</v>
      </c>
      <c r="I479" s="4">
        <f t="shared" si="17"/>
        <v>175.45</v>
      </c>
      <c r="J479" s="18"/>
      <c r="K479" s="20"/>
      <c r="L479" s="18"/>
    </row>
    <row r="480" spans="1:12" ht="30" customHeight="1" x14ac:dyDescent="0.3">
      <c r="A480" s="27" t="s">
        <v>1551</v>
      </c>
      <c r="B480" s="47" t="s">
        <v>12</v>
      </c>
      <c r="C480" s="47"/>
      <c r="D480" s="47" t="s">
        <v>39</v>
      </c>
      <c r="E480" s="46">
        <v>1993</v>
      </c>
      <c r="F480" s="46">
        <v>2</v>
      </c>
      <c r="G480" s="3"/>
      <c r="H480" s="4">
        <v>95</v>
      </c>
      <c r="I480" s="4">
        <f t="shared" si="17"/>
        <v>114.95</v>
      </c>
      <c r="J480" s="18" t="s">
        <v>10</v>
      </c>
      <c r="K480" s="20"/>
      <c r="L480" s="18"/>
    </row>
    <row r="481" spans="1:12" ht="30" customHeight="1" x14ac:dyDescent="0.3">
      <c r="A481" s="19" t="s">
        <v>415</v>
      </c>
      <c r="B481" s="3" t="s">
        <v>576</v>
      </c>
      <c r="C481" s="3"/>
      <c r="D481" s="47" t="s">
        <v>39</v>
      </c>
      <c r="E481" s="3">
        <v>2003</v>
      </c>
      <c r="F481" s="3">
        <f>5-3</f>
        <v>2</v>
      </c>
      <c r="G481" s="3"/>
      <c r="H481" s="4">
        <v>65</v>
      </c>
      <c r="I481" s="4">
        <f t="shared" si="17"/>
        <v>78.649999999999991</v>
      </c>
      <c r="J481" s="18"/>
      <c r="K481" s="20"/>
      <c r="L481" s="18"/>
    </row>
    <row r="482" spans="1:12" ht="30" customHeight="1" x14ac:dyDescent="0.3">
      <c r="A482" s="27" t="s">
        <v>838</v>
      </c>
      <c r="B482" s="47" t="s">
        <v>833</v>
      </c>
      <c r="C482" s="47"/>
      <c r="D482" s="47" t="s">
        <v>39</v>
      </c>
      <c r="E482" s="46">
        <v>1990</v>
      </c>
      <c r="F482" s="46">
        <v>1</v>
      </c>
      <c r="G482" s="3"/>
      <c r="H482" s="4">
        <v>15</v>
      </c>
      <c r="I482" s="4">
        <f t="shared" si="17"/>
        <v>18.149999999999999</v>
      </c>
      <c r="J482" s="18"/>
      <c r="K482" s="20"/>
      <c r="L482" s="18"/>
    </row>
    <row r="483" spans="1:12" ht="30" customHeight="1" x14ac:dyDescent="0.3">
      <c r="A483" s="27" t="s">
        <v>758</v>
      </c>
      <c r="B483" s="47" t="s">
        <v>23</v>
      </c>
      <c r="C483" s="47" t="s">
        <v>718</v>
      </c>
      <c r="D483" s="47" t="s">
        <v>39</v>
      </c>
      <c r="E483" s="46">
        <v>1970</v>
      </c>
      <c r="F483" s="46">
        <v>8</v>
      </c>
      <c r="G483" s="3"/>
      <c r="H483" s="4">
        <v>30</v>
      </c>
      <c r="I483" s="4">
        <f t="shared" si="17"/>
        <v>36.299999999999997</v>
      </c>
      <c r="J483" s="18"/>
      <c r="K483" s="20"/>
      <c r="L483" s="18"/>
    </row>
    <row r="484" spans="1:12" ht="30" customHeight="1" x14ac:dyDescent="0.3">
      <c r="A484" s="27" t="s">
        <v>1541</v>
      </c>
      <c r="B484" s="47" t="s">
        <v>304</v>
      </c>
      <c r="C484" s="47"/>
      <c r="D484" s="47" t="s">
        <v>39</v>
      </c>
      <c r="E484" s="46">
        <v>2022</v>
      </c>
      <c r="F484" s="46">
        <v>5</v>
      </c>
      <c r="G484" s="3"/>
      <c r="H484" s="4">
        <v>19.75</v>
      </c>
      <c r="I484" s="4">
        <f t="shared" si="17"/>
        <v>23.897500000000001</v>
      </c>
      <c r="J484" s="18" t="s">
        <v>10</v>
      </c>
      <c r="K484" s="20"/>
      <c r="L484" s="18"/>
    </row>
    <row r="485" spans="1:12" ht="30" customHeight="1" x14ac:dyDescent="0.3">
      <c r="A485" s="27" t="s">
        <v>1395</v>
      </c>
      <c r="B485" s="47" t="s">
        <v>576</v>
      </c>
      <c r="C485" s="47"/>
      <c r="D485" s="47" t="s">
        <v>39</v>
      </c>
      <c r="E485" s="46">
        <v>1993</v>
      </c>
      <c r="F485" s="46">
        <v>2</v>
      </c>
      <c r="G485" s="3"/>
      <c r="H485" s="4">
        <v>25</v>
      </c>
      <c r="I485" s="4">
        <f t="shared" si="17"/>
        <v>30.25</v>
      </c>
      <c r="J485" s="18" t="s">
        <v>10</v>
      </c>
      <c r="K485" s="20"/>
      <c r="L485" s="18"/>
    </row>
    <row r="486" spans="1:12" ht="30" customHeight="1" x14ac:dyDescent="0.3">
      <c r="A486" s="27" t="s">
        <v>1365</v>
      </c>
      <c r="B486" s="47" t="s">
        <v>11</v>
      </c>
      <c r="C486" s="47"/>
      <c r="D486" s="47" t="s">
        <v>39</v>
      </c>
      <c r="E486" s="46">
        <v>1990</v>
      </c>
      <c r="F486" s="46">
        <v>1</v>
      </c>
      <c r="G486" s="3"/>
      <c r="H486" s="4">
        <v>65</v>
      </c>
      <c r="I486" s="4">
        <f t="shared" si="17"/>
        <v>78.649999999999991</v>
      </c>
      <c r="J486" s="18"/>
      <c r="K486" s="20"/>
      <c r="L486" s="18"/>
    </row>
    <row r="487" spans="1:12" ht="30" customHeight="1" x14ac:dyDescent="0.3">
      <c r="A487" s="19" t="s">
        <v>14</v>
      </c>
      <c r="B487" s="3" t="s">
        <v>11</v>
      </c>
      <c r="C487" s="3"/>
      <c r="D487" s="47" t="s">
        <v>39</v>
      </c>
      <c r="E487" s="3">
        <v>1947</v>
      </c>
      <c r="F487" s="3">
        <v>1</v>
      </c>
      <c r="G487" s="3"/>
      <c r="H487" s="4">
        <v>3750</v>
      </c>
      <c r="I487" s="4">
        <f t="shared" si="17"/>
        <v>4537.5</v>
      </c>
      <c r="J487" s="22"/>
      <c r="K487" s="21"/>
      <c r="L487" s="18"/>
    </row>
    <row r="488" spans="1:12" ht="30" customHeight="1" x14ac:dyDescent="0.3">
      <c r="A488" s="19" t="s">
        <v>512</v>
      </c>
      <c r="B488" s="3" t="s">
        <v>304</v>
      </c>
      <c r="C488" s="3"/>
      <c r="D488" s="47" t="s">
        <v>39</v>
      </c>
      <c r="E488" s="3">
        <v>2003</v>
      </c>
      <c r="F488" s="3">
        <v>9</v>
      </c>
      <c r="G488" s="3"/>
      <c r="H488" s="4">
        <v>39</v>
      </c>
      <c r="I488" s="4">
        <f t="shared" si="17"/>
        <v>47.19</v>
      </c>
      <c r="J488" s="18"/>
      <c r="K488" s="20"/>
      <c r="L488" s="18"/>
    </row>
    <row r="489" spans="1:12" ht="30" customHeight="1" x14ac:dyDescent="0.3">
      <c r="A489" s="27" t="s">
        <v>1045</v>
      </c>
      <c r="B489" s="47" t="s">
        <v>304</v>
      </c>
      <c r="C489" s="47"/>
      <c r="D489" s="47" t="s">
        <v>39</v>
      </c>
      <c r="E489" s="46">
        <v>1979</v>
      </c>
      <c r="F489" s="46">
        <v>1</v>
      </c>
      <c r="G489" s="3"/>
      <c r="H489" s="4">
        <v>32</v>
      </c>
      <c r="I489" s="4">
        <f t="shared" si="17"/>
        <v>38.72</v>
      </c>
      <c r="J489" s="18"/>
      <c r="K489" s="20"/>
      <c r="L489" s="18"/>
    </row>
    <row r="490" spans="1:12" ht="30" customHeight="1" x14ac:dyDescent="0.3">
      <c r="A490" s="27" t="s">
        <v>1402</v>
      </c>
      <c r="B490" s="47" t="s">
        <v>304</v>
      </c>
      <c r="C490" s="47"/>
      <c r="D490" s="47" t="s">
        <v>39</v>
      </c>
      <c r="E490" s="46">
        <v>2011</v>
      </c>
      <c r="F490" s="46">
        <v>1</v>
      </c>
      <c r="G490" s="3">
        <v>3</v>
      </c>
      <c r="H490" s="4">
        <v>140</v>
      </c>
      <c r="I490" s="4">
        <f t="shared" si="17"/>
        <v>169.4</v>
      </c>
      <c r="J490" s="18" t="s">
        <v>10</v>
      </c>
      <c r="K490" s="20"/>
      <c r="L490" s="18"/>
    </row>
    <row r="491" spans="1:12" ht="30" customHeight="1" x14ac:dyDescent="0.3">
      <c r="A491" s="27" t="s">
        <v>1046</v>
      </c>
      <c r="B491" s="47" t="s">
        <v>304</v>
      </c>
      <c r="C491" s="47"/>
      <c r="D491" s="47" t="s">
        <v>39</v>
      </c>
      <c r="E491" s="46">
        <v>1979</v>
      </c>
      <c r="F491" s="46">
        <v>1</v>
      </c>
      <c r="G491" s="3"/>
      <c r="H491" s="4">
        <v>35</v>
      </c>
      <c r="I491" s="4">
        <f t="shared" si="17"/>
        <v>42.35</v>
      </c>
      <c r="J491" s="18"/>
      <c r="K491" s="20"/>
      <c r="L491" s="18"/>
    </row>
    <row r="492" spans="1:12" ht="30" customHeight="1" x14ac:dyDescent="0.3">
      <c r="A492" s="27" t="s">
        <v>1046</v>
      </c>
      <c r="B492" s="47" t="s">
        <v>304</v>
      </c>
      <c r="C492" s="47"/>
      <c r="D492" s="47" t="s">
        <v>39</v>
      </c>
      <c r="E492" s="46">
        <v>1986</v>
      </c>
      <c r="F492" s="46">
        <v>2</v>
      </c>
      <c r="G492" s="3"/>
      <c r="H492" s="4">
        <v>40</v>
      </c>
      <c r="I492" s="4">
        <f t="shared" si="17"/>
        <v>48.4</v>
      </c>
      <c r="J492" s="18" t="s">
        <v>10</v>
      </c>
      <c r="K492" s="20"/>
      <c r="L492" s="18"/>
    </row>
    <row r="493" spans="1:12" ht="30" customHeight="1" x14ac:dyDescent="0.3">
      <c r="A493" s="27" t="s">
        <v>1028</v>
      </c>
      <c r="B493" s="47" t="s">
        <v>304</v>
      </c>
      <c r="C493" s="47"/>
      <c r="D493" s="47" t="s">
        <v>39</v>
      </c>
      <c r="E493" s="46">
        <v>1979</v>
      </c>
      <c r="F493" s="46">
        <f>4-1</f>
        <v>3</v>
      </c>
      <c r="G493" s="3"/>
      <c r="H493" s="4">
        <v>38</v>
      </c>
      <c r="I493" s="4">
        <f t="shared" si="17"/>
        <v>45.98</v>
      </c>
      <c r="J493" s="18"/>
      <c r="K493" s="20"/>
      <c r="L493" s="18"/>
    </row>
    <row r="494" spans="1:12" ht="30" customHeight="1" x14ac:dyDescent="0.3">
      <c r="A494" s="27" t="s">
        <v>1028</v>
      </c>
      <c r="B494" s="47" t="s">
        <v>304</v>
      </c>
      <c r="C494" s="47"/>
      <c r="D494" s="47" t="s">
        <v>39</v>
      </c>
      <c r="E494" s="46">
        <v>1982</v>
      </c>
      <c r="F494" s="46">
        <f>4-1-1</f>
        <v>2</v>
      </c>
      <c r="G494" s="3"/>
      <c r="H494" s="4">
        <v>58</v>
      </c>
      <c r="I494" s="4">
        <f t="shared" si="17"/>
        <v>70.179999999999993</v>
      </c>
      <c r="J494" s="18"/>
      <c r="K494" s="20"/>
      <c r="L494" s="18"/>
    </row>
    <row r="495" spans="1:12" ht="30" customHeight="1" x14ac:dyDescent="0.3">
      <c r="A495" s="27" t="s">
        <v>1886</v>
      </c>
      <c r="B495" s="47" t="s">
        <v>304</v>
      </c>
      <c r="C495" s="47"/>
      <c r="D495" s="47" t="s">
        <v>39</v>
      </c>
      <c r="E495" s="46">
        <v>1986</v>
      </c>
      <c r="F495" s="46">
        <v>1</v>
      </c>
      <c r="G495" s="3"/>
      <c r="H495" s="4">
        <v>45</v>
      </c>
      <c r="I495" s="4">
        <f t="shared" si="17"/>
        <v>54.449999999999996</v>
      </c>
      <c r="J495" s="18" t="s">
        <v>10</v>
      </c>
      <c r="K495" s="20"/>
      <c r="L495" s="18"/>
    </row>
    <row r="496" spans="1:12" ht="30" customHeight="1" x14ac:dyDescent="0.3">
      <c r="A496" s="27" t="s">
        <v>334</v>
      </c>
      <c r="B496" s="47" t="s">
        <v>9</v>
      </c>
      <c r="C496" s="47"/>
      <c r="D496" s="47" t="s">
        <v>39</v>
      </c>
      <c r="E496" s="46">
        <v>2000</v>
      </c>
      <c r="F496" s="46">
        <v>1</v>
      </c>
      <c r="G496" s="3"/>
      <c r="H496" s="4">
        <v>195</v>
      </c>
      <c r="I496" s="4">
        <f t="shared" si="17"/>
        <v>235.95</v>
      </c>
      <c r="J496" s="18"/>
      <c r="K496" s="20"/>
      <c r="L496" s="18"/>
    </row>
    <row r="497" spans="1:12" ht="30" customHeight="1" x14ac:dyDescent="0.3">
      <c r="A497" s="27" t="s">
        <v>37</v>
      </c>
      <c r="B497" s="47" t="s">
        <v>9</v>
      </c>
      <c r="C497" s="47"/>
      <c r="D497" s="47" t="s">
        <v>39</v>
      </c>
      <c r="E497" s="46">
        <v>1982</v>
      </c>
      <c r="F497" s="46">
        <v>1</v>
      </c>
      <c r="G497" s="3"/>
      <c r="H497" s="4">
        <v>675</v>
      </c>
      <c r="I497" s="4">
        <f t="shared" si="17"/>
        <v>816.75</v>
      </c>
      <c r="J497" s="18"/>
      <c r="K497" s="20"/>
      <c r="L497" s="18"/>
    </row>
    <row r="498" spans="1:12" ht="30" customHeight="1" x14ac:dyDescent="0.3">
      <c r="A498" s="19" t="s">
        <v>37</v>
      </c>
      <c r="B498" s="3" t="s">
        <v>9</v>
      </c>
      <c r="C498" s="3"/>
      <c r="D498" s="47" t="s">
        <v>39</v>
      </c>
      <c r="E498" s="3">
        <v>2000</v>
      </c>
      <c r="F498" s="3">
        <v>2</v>
      </c>
      <c r="G498" s="3"/>
      <c r="H498" s="4">
        <v>210</v>
      </c>
      <c r="I498" s="4">
        <f t="shared" si="17"/>
        <v>254.1</v>
      </c>
      <c r="J498" s="3"/>
      <c r="K498" s="20"/>
      <c r="L498" s="18"/>
    </row>
    <row r="499" spans="1:12" ht="30" customHeight="1" x14ac:dyDescent="0.3">
      <c r="A499" s="19" t="s">
        <v>29</v>
      </c>
      <c r="B499" s="3" t="s">
        <v>9</v>
      </c>
      <c r="C499" s="3"/>
      <c r="D499" s="47" t="s">
        <v>39</v>
      </c>
      <c r="E499" s="3">
        <v>1982</v>
      </c>
      <c r="F499" s="3">
        <v>1</v>
      </c>
      <c r="G499" s="3"/>
      <c r="H499" s="4">
        <v>375</v>
      </c>
      <c r="I499" s="4">
        <f t="shared" si="17"/>
        <v>453.75</v>
      </c>
      <c r="J499" s="18"/>
      <c r="K499" s="20"/>
      <c r="L499" s="18"/>
    </row>
    <row r="500" spans="1:12" ht="30" customHeight="1" x14ac:dyDescent="0.3">
      <c r="A500" s="19" t="s">
        <v>611</v>
      </c>
      <c r="B500" s="3" t="s">
        <v>9</v>
      </c>
      <c r="C500" s="3"/>
      <c r="D500" s="47" t="s">
        <v>39</v>
      </c>
      <c r="E500" s="3">
        <v>1998</v>
      </c>
      <c r="F500" s="3">
        <v>7</v>
      </c>
      <c r="G500" s="3"/>
      <c r="H500" s="4">
        <v>135</v>
      </c>
      <c r="I500" s="4">
        <f t="shared" si="17"/>
        <v>163.35</v>
      </c>
      <c r="J500" s="18"/>
      <c r="K500" s="20"/>
      <c r="L500" s="18"/>
    </row>
    <row r="501" spans="1:12" ht="30" customHeight="1" x14ac:dyDescent="0.3">
      <c r="A501" s="27" t="s">
        <v>1782</v>
      </c>
      <c r="B501" s="47" t="s">
        <v>9</v>
      </c>
      <c r="C501" s="47"/>
      <c r="D501" s="47" t="s">
        <v>39</v>
      </c>
      <c r="E501" s="46">
        <v>1982</v>
      </c>
      <c r="F501" s="46">
        <v>1</v>
      </c>
      <c r="G501" s="3"/>
      <c r="H501" s="4">
        <v>575</v>
      </c>
      <c r="I501" s="4">
        <f t="shared" si="17"/>
        <v>695.75</v>
      </c>
      <c r="J501" s="18"/>
      <c r="K501" s="20"/>
      <c r="L501" s="18"/>
    </row>
    <row r="502" spans="1:12" ht="30" customHeight="1" x14ac:dyDescent="0.3">
      <c r="A502" s="27" t="s">
        <v>1486</v>
      </c>
      <c r="B502" s="47" t="s">
        <v>9</v>
      </c>
      <c r="C502" s="47"/>
      <c r="D502" s="47" t="s">
        <v>39</v>
      </c>
      <c r="E502" s="46">
        <v>1984</v>
      </c>
      <c r="F502" s="46">
        <v>4</v>
      </c>
      <c r="G502" s="3"/>
      <c r="H502" s="4">
        <v>110</v>
      </c>
      <c r="I502" s="4">
        <f t="shared" si="17"/>
        <v>133.1</v>
      </c>
      <c r="J502" s="18" t="s">
        <v>10</v>
      </c>
      <c r="K502" s="20"/>
      <c r="L502" s="18"/>
    </row>
    <row r="503" spans="1:12" ht="30" customHeight="1" x14ac:dyDescent="0.3">
      <c r="A503" s="27" t="s">
        <v>837</v>
      </c>
      <c r="B503" s="47" t="s">
        <v>25</v>
      </c>
      <c r="C503" s="47"/>
      <c r="D503" s="47" t="s">
        <v>39</v>
      </c>
      <c r="E503" s="46">
        <v>1989</v>
      </c>
      <c r="F503" s="46">
        <v>1</v>
      </c>
      <c r="G503" s="3"/>
      <c r="H503" s="4">
        <v>20</v>
      </c>
      <c r="I503" s="4">
        <f t="shared" si="17"/>
        <v>24.2</v>
      </c>
      <c r="J503" s="18"/>
      <c r="K503" s="20"/>
      <c r="L503" s="18"/>
    </row>
    <row r="504" spans="1:12" ht="30" customHeight="1" x14ac:dyDescent="0.3">
      <c r="A504" s="27" t="s">
        <v>1059</v>
      </c>
      <c r="B504" s="47" t="s">
        <v>47</v>
      </c>
      <c r="C504" s="47"/>
      <c r="D504" s="47" t="s">
        <v>39</v>
      </c>
      <c r="E504" s="46">
        <v>1983</v>
      </c>
      <c r="F504" s="46">
        <v>2</v>
      </c>
      <c r="G504" s="3"/>
      <c r="H504" s="4">
        <v>20</v>
      </c>
      <c r="I504" s="4">
        <f t="shared" si="17"/>
        <v>24.2</v>
      </c>
      <c r="J504" s="18"/>
      <c r="K504" s="20"/>
      <c r="L504" s="18"/>
    </row>
    <row r="505" spans="1:12" ht="30" customHeight="1" x14ac:dyDescent="0.3">
      <c r="A505" s="19" t="s">
        <v>48</v>
      </c>
      <c r="B505" s="3" t="s">
        <v>9</v>
      </c>
      <c r="C505" s="3"/>
      <c r="D505" s="47" t="s">
        <v>39</v>
      </c>
      <c r="E505" s="3">
        <v>2000</v>
      </c>
      <c r="F505" s="3">
        <v>1</v>
      </c>
      <c r="G505" s="3"/>
      <c r="H505" s="4">
        <v>118</v>
      </c>
      <c r="I505" s="4">
        <f t="shared" si="17"/>
        <v>142.78</v>
      </c>
      <c r="J505" s="18"/>
      <c r="K505" s="20"/>
      <c r="L505" s="18"/>
    </row>
    <row r="506" spans="1:12" ht="30" customHeight="1" x14ac:dyDescent="0.3">
      <c r="A506" s="59" t="s">
        <v>1932</v>
      </c>
      <c r="B506" s="47" t="s">
        <v>9</v>
      </c>
      <c r="C506" s="47"/>
      <c r="D506" s="47" t="s">
        <v>39</v>
      </c>
      <c r="E506" s="46">
        <v>1994</v>
      </c>
      <c r="F506" s="46">
        <v>2</v>
      </c>
      <c r="G506" s="3"/>
      <c r="H506" s="4">
        <v>75</v>
      </c>
      <c r="I506" s="4">
        <f>H506*Rhone!$L$7</f>
        <v>90.75</v>
      </c>
      <c r="J506" s="18" t="s">
        <v>10</v>
      </c>
      <c r="K506" s="20"/>
      <c r="L506" s="18"/>
    </row>
    <row r="507" spans="1:12" ht="30" customHeight="1" x14ac:dyDescent="0.3">
      <c r="A507" s="27" t="s">
        <v>1665</v>
      </c>
      <c r="B507" s="47" t="s">
        <v>9</v>
      </c>
      <c r="C507" s="47"/>
      <c r="D507" s="47" t="s">
        <v>39</v>
      </c>
      <c r="E507" s="46">
        <v>1994</v>
      </c>
      <c r="F507" s="46">
        <v>1</v>
      </c>
      <c r="G507" s="3"/>
      <c r="H507" s="4">
        <v>65</v>
      </c>
      <c r="I507" s="4">
        <f t="shared" ref="I507:I534" si="18">H507*$L$7</f>
        <v>78.649999999999991</v>
      </c>
      <c r="J507" s="18" t="s">
        <v>10</v>
      </c>
      <c r="K507" s="20"/>
      <c r="L507" s="18"/>
    </row>
    <row r="508" spans="1:12" ht="30" customHeight="1" x14ac:dyDescent="0.3">
      <c r="A508" s="27" t="s">
        <v>1047</v>
      </c>
      <c r="B508" s="47" t="s">
        <v>9</v>
      </c>
      <c r="C508" s="47"/>
      <c r="D508" s="47" t="s">
        <v>39</v>
      </c>
      <c r="E508" s="46">
        <v>1979</v>
      </c>
      <c r="F508" s="46">
        <v>1</v>
      </c>
      <c r="G508" s="3"/>
      <c r="H508" s="4">
        <v>65</v>
      </c>
      <c r="I508" s="4">
        <f t="shared" si="18"/>
        <v>78.649999999999991</v>
      </c>
      <c r="J508" s="18"/>
      <c r="K508" s="20"/>
      <c r="L508" s="18"/>
    </row>
    <row r="509" spans="1:12" ht="30" customHeight="1" x14ac:dyDescent="0.3">
      <c r="A509" s="27" t="s">
        <v>1047</v>
      </c>
      <c r="B509" s="47" t="s">
        <v>9</v>
      </c>
      <c r="C509" s="47"/>
      <c r="D509" s="47" t="s">
        <v>39</v>
      </c>
      <c r="E509" s="46">
        <v>1981</v>
      </c>
      <c r="F509" s="46">
        <f>3-1-1</f>
        <v>1</v>
      </c>
      <c r="G509" s="3"/>
      <c r="H509" s="4">
        <v>60</v>
      </c>
      <c r="I509" s="4">
        <f t="shared" si="18"/>
        <v>72.599999999999994</v>
      </c>
      <c r="J509" s="18"/>
      <c r="K509" s="20"/>
      <c r="L509" s="18"/>
    </row>
    <row r="510" spans="1:12" ht="30" customHeight="1" x14ac:dyDescent="0.3">
      <c r="A510" s="27" t="s">
        <v>779</v>
      </c>
      <c r="B510" s="47" t="s">
        <v>19</v>
      </c>
      <c r="C510" s="47"/>
      <c r="D510" s="47" t="s">
        <v>39</v>
      </c>
      <c r="E510" s="46">
        <v>1971</v>
      </c>
      <c r="F510" s="46">
        <v>1</v>
      </c>
      <c r="G510" s="3"/>
      <c r="H510" s="4">
        <v>30</v>
      </c>
      <c r="I510" s="4">
        <f t="shared" si="18"/>
        <v>36.299999999999997</v>
      </c>
      <c r="J510" s="18"/>
      <c r="K510" s="20"/>
      <c r="L510" s="18"/>
    </row>
    <row r="511" spans="1:12" ht="30" customHeight="1" x14ac:dyDescent="0.3">
      <c r="A511" s="19" t="s">
        <v>445</v>
      </c>
      <c r="B511" s="3" t="s">
        <v>25</v>
      </c>
      <c r="C511" s="3"/>
      <c r="D511" s="47" t="s">
        <v>39</v>
      </c>
      <c r="E511" s="3">
        <v>2015</v>
      </c>
      <c r="F511" s="3">
        <v>5</v>
      </c>
      <c r="G511" s="3"/>
      <c r="H511" s="4">
        <v>11.98</v>
      </c>
      <c r="I511" s="4">
        <f t="shared" si="18"/>
        <v>14.495800000000001</v>
      </c>
      <c r="J511" s="18"/>
      <c r="K511" s="20"/>
      <c r="L511" s="18"/>
    </row>
    <row r="512" spans="1:12" ht="30" customHeight="1" x14ac:dyDescent="0.3">
      <c r="A512" s="27" t="s">
        <v>1842</v>
      </c>
      <c r="B512" s="47" t="s">
        <v>28</v>
      </c>
      <c r="C512" s="47"/>
      <c r="D512" s="47" t="s">
        <v>39</v>
      </c>
      <c r="E512" s="46">
        <v>2022</v>
      </c>
      <c r="F512" s="46">
        <v>12</v>
      </c>
      <c r="G512" s="3"/>
      <c r="H512" s="4">
        <v>24.79</v>
      </c>
      <c r="I512" s="4">
        <f t="shared" si="18"/>
        <v>29.995899999999999</v>
      </c>
      <c r="J512" s="18" t="s">
        <v>10</v>
      </c>
      <c r="K512" s="20" t="s">
        <v>30</v>
      </c>
      <c r="L512" s="18"/>
    </row>
    <row r="513" spans="1:12" ht="30" customHeight="1" x14ac:dyDescent="0.3">
      <c r="A513" s="19" t="s">
        <v>524</v>
      </c>
      <c r="B513" s="3" t="s">
        <v>28</v>
      </c>
      <c r="C513" s="3"/>
      <c r="D513" s="47" t="s">
        <v>39</v>
      </c>
      <c r="E513" s="3">
        <v>1989</v>
      </c>
      <c r="F513" s="3">
        <f>2-1</f>
        <v>1</v>
      </c>
      <c r="G513" s="3"/>
      <c r="H513" s="4">
        <v>45</v>
      </c>
      <c r="I513" s="4">
        <f t="shared" si="18"/>
        <v>54.449999999999996</v>
      </c>
      <c r="J513" s="18"/>
      <c r="K513" s="20"/>
      <c r="L513" s="18"/>
    </row>
    <row r="514" spans="1:12" ht="30" customHeight="1" x14ac:dyDescent="0.3">
      <c r="A514" s="19" t="s">
        <v>524</v>
      </c>
      <c r="B514" s="3" t="s">
        <v>28</v>
      </c>
      <c r="C514" s="3"/>
      <c r="D514" s="47" t="s">
        <v>39</v>
      </c>
      <c r="E514" s="3">
        <v>1996</v>
      </c>
      <c r="F514" s="3">
        <v>1</v>
      </c>
      <c r="G514" s="3"/>
      <c r="H514" s="4">
        <v>35</v>
      </c>
      <c r="I514" s="4">
        <f t="shared" si="18"/>
        <v>42.35</v>
      </c>
      <c r="J514" s="18"/>
      <c r="K514" s="20"/>
      <c r="L514" s="18"/>
    </row>
    <row r="515" spans="1:12" ht="30" customHeight="1" x14ac:dyDescent="0.3">
      <c r="A515" s="19" t="s">
        <v>525</v>
      </c>
      <c r="B515" s="3" t="s">
        <v>28</v>
      </c>
      <c r="C515" s="3"/>
      <c r="D515" s="47" t="s">
        <v>39</v>
      </c>
      <c r="E515" s="3">
        <v>1970</v>
      </c>
      <c r="F515" s="3">
        <v>7</v>
      </c>
      <c r="G515" s="3"/>
      <c r="H515" s="4">
        <v>55</v>
      </c>
      <c r="I515" s="4">
        <f t="shared" si="18"/>
        <v>66.55</v>
      </c>
      <c r="J515" s="18"/>
      <c r="K515" s="20"/>
      <c r="L515" s="18"/>
    </row>
    <row r="516" spans="1:12" ht="30" customHeight="1" x14ac:dyDescent="0.3">
      <c r="A516" s="19" t="s">
        <v>598</v>
      </c>
      <c r="B516" s="3" t="s">
        <v>12</v>
      </c>
      <c r="C516" s="3"/>
      <c r="D516" s="47" t="s">
        <v>39</v>
      </c>
      <c r="E516" s="3">
        <v>1988</v>
      </c>
      <c r="F516" s="3">
        <v>3</v>
      </c>
      <c r="G516" s="3"/>
      <c r="H516" s="4">
        <v>45</v>
      </c>
      <c r="I516" s="4">
        <f t="shared" si="18"/>
        <v>54.449999999999996</v>
      </c>
      <c r="J516" s="18"/>
      <c r="K516" s="20"/>
      <c r="L516" s="18"/>
    </row>
    <row r="517" spans="1:12" ht="30" customHeight="1" x14ac:dyDescent="0.3">
      <c r="A517" s="19" t="s">
        <v>639</v>
      </c>
      <c r="B517" s="3" t="s">
        <v>576</v>
      </c>
      <c r="C517" s="3"/>
      <c r="D517" s="47" t="s">
        <v>39</v>
      </c>
      <c r="E517" s="3">
        <v>2008</v>
      </c>
      <c r="F517" s="3">
        <v>1</v>
      </c>
      <c r="G517" s="3"/>
      <c r="H517" s="4">
        <v>14</v>
      </c>
      <c r="I517" s="4">
        <f t="shared" si="18"/>
        <v>16.939999999999998</v>
      </c>
      <c r="J517" s="3"/>
      <c r="K517" s="20"/>
      <c r="L517" s="18"/>
    </row>
    <row r="518" spans="1:12" ht="30" customHeight="1" x14ac:dyDescent="0.3">
      <c r="A518" s="27" t="s">
        <v>875</v>
      </c>
      <c r="B518" s="47" t="s">
        <v>576</v>
      </c>
      <c r="C518" s="47"/>
      <c r="D518" s="47" t="s">
        <v>39</v>
      </c>
      <c r="E518" s="46">
        <v>1964</v>
      </c>
      <c r="F518" s="46">
        <v>1</v>
      </c>
      <c r="G518" s="3"/>
      <c r="H518" s="4">
        <v>35</v>
      </c>
      <c r="I518" s="4">
        <f t="shared" si="18"/>
        <v>42.35</v>
      </c>
      <c r="J518" s="18"/>
      <c r="K518" s="20"/>
      <c r="L518" s="18"/>
    </row>
    <row r="519" spans="1:12" ht="30" customHeight="1" x14ac:dyDescent="0.3">
      <c r="A519" s="27" t="s">
        <v>874</v>
      </c>
      <c r="B519" s="47" t="s">
        <v>576</v>
      </c>
      <c r="C519" s="47"/>
      <c r="D519" s="47" t="s">
        <v>39</v>
      </c>
      <c r="E519" s="46">
        <v>1964</v>
      </c>
      <c r="F519" s="46">
        <v>1</v>
      </c>
      <c r="G519" s="3"/>
      <c r="H519" s="4">
        <v>65</v>
      </c>
      <c r="I519" s="4">
        <f t="shared" si="18"/>
        <v>78.649999999999991</v>
      </c>
      <c r="J519" s="18"/>
      <c r="K519" s="20"/>
      <c r="L519" s="18"/>
    </row>
    <row r="520" spans="1:12" ht="30" customHeight="1" x14ac:dyDescent="0.3">
      <c r="A520" s="19" t="s">
        <v>1407</v>
      </c>
      <c r="B520" s="3" t="s">
        <v>25</v>
      </c>
      <c r="C520" s="3"/>
      <c r="D520" s="47" t="s">
        <v>39</v>
      </c>
      <c r="E520" s="3">
        <v>2022</v>
      </c>
      <c r="F520" s="3">
        <v>12</v>
      </c>
      <c r="G520" s="3"/>
      <c r="H520" s="4">
        <v>11.98</v>
      </c>
      <c r="I520" s="4">
        <f t="shared" si="18"/>
        <v>14.495800000000001</v>
      </c>
      <c r="J520" s="18"/>
      <c r="K520" s="20" t="s">
        <v>52</v>
      </c>
      <c r="L520" s="18"/>
    </row>
    <row r="521" spans="1:12" ht="30" customHeight="1" x14ac:dyDescent="0.3">
      <c r="A521" s="19" t="s">
        <v>638</v>
      </c>
      <c r="B521" s="3" t="s">
        <v>576</v>
      </c>
      <c r="C521" s="3"/>
      <c r="D521" s="47" t="s">
        <v>39</v>
      </c>
      <c r="E521" s="3">
        <v>1986</v>
      </c>
      <c r="F521" s="3">
        <v>1</v>
      </c>
      <c r="G521" s="3"/>
      <c r="H521" s="4">
        <v>15</v>
      </c>
      <c r="I521" s="4">
        <f t="shared" si="18"/>
        <v>18.149999999999999</v>
      </c>
      <c r="J521" s="18"/>
      <c r="K521" s="20"/>
      <c r="L521" s="18"/>
    </row>
    <row r="522" spans="1:12" ht="30" customHeight="1" x14ac:dyDescent="0.3">
      <c r="A522" s="19" t="s">
        <v>558</v>
      </c>
      <c r="B522" s="3" t="s">
        <v>576</v>
      </c>
      <c r="C522" s="3"/>
      <c r="D522" s="47" t="s">
        <v>39</v>
      </c>
      <c r="E522" s="3">
        <v>1978</v>
      </c>
      <c r="F522" s="3">
        <f>12-10</f>
        <v>2</v>
      </c>
      <c r="G522" s="3"/>
      <c r="H522" s="4">
        <v>22</v>
      </c>
      <c r="I522" s="4">
        <f t="shared" si="18"/>
        <v>26.619999999999997</v>
      </c>
      <c r="J522" s="18"/>
      <c r="K522" s="20" t="s">
        <v>24</v>
      </c>
      <c r="L522" s="18"/>
    </row>
    <row r="523" spans="1:12" ht="30" customHeight="1" x14ac:dyDescent="0.3">
      <c r="A523" s="19" t="s">
        <v>558</v>
      </c>
      <c r="B523" s="3" t="s">
        <v>576</v>
      </c>
      <c r="C523" s="3"/>
      <c r="D523" s="47" t="s">
        <v>39</v>
      </c>
      <c r="E523" s="3">
        <v>1982</v>
      </c>
      <c r="F523" s="3">
        <v>1</v>
      </c>
      <c r="G523" s="3"/>
      <c r="H523" s="4">
        <v>20</v>
      </c>
      <c r="I523" s="4">
        <f t="shared" si="18"/>
        <v>24.2</v>
      </c>
      <c r="J523" s="18"/>
      <c r="K523" s="20"/>
      <c r="L523" s="18"/>
    </row>
    <row r="524" spans="1:12" ht="30" customHeight="1" x14ac:dyDescent="0.3">
      <c r="A524" s="19" t="s">
        <v>558</v>
      </c>
      <c r="B524" s="3" t="s">
        <v>576</v>
      </c>
      <c r="C524" s="3"/>
      <c r="D524" s="47" t="s">
        <v>39</v>
      </c>
      <c r="E524" s="3">
        <v>1983</v>
      </c>
      <c r="F524" s="3">
        <v>1</v>
      </c>
      <c r="G524" s="3"/>
      <c r="H524" s="4">
        <v>20</v>
      </c>
      <c r="I524" s="4">
        <f t="shared" si="18"/>
        <v>24.2</v>
      </c>
      <c r="J524" s="18"/>
      <c r="K524" s="20"/>
      <c r="L524" s="18"/>
    </row>
    <row r="525" spans="1:12" ht="30" customHeight="1" x14ac:dyDescent="0.3">
      <c r="A525" s="19" t="s">
        <v>701</v>
      </c>
      <c r="B525" s="3" t="s">
        <v>576</v>
      </c>
      <c r="C525" s="3"/>
      <c r="D525" s="47" t="s">
        <v>39</v>
      </c>
      <c r="E525" s="3">
        <v>1983</v>
      </c>
      <c r="F525" s="3">
        <f>12-10</f>
        <v>2</v>
      </c>
      <c r="G525" s="3"/>
      <c r="H525" s="4">
        <v>25</v>
      </c>
      <c r="I525" s="4">
        <f t="shared" si="18"/>
        <v>30.25</v>
      </c>
      <c r="J525" s="18"/>
      <c r="K525" s="20"/>
      <c r="L525" s="18"/>
    </row>
    <row r="526" spans="1:12" ht="30" customHeight="1" x14ac:dyDescent="0.3">
      <c r="A526" s="27" t="s">
        <v>1657</v>
      </c>
      <c r="B526" s="47" t="s">
        <v>19</v>
      </c>
      <c r="C526" s="47"/>
      <c r="D526" s="47" t="s">
        <v>39</v>
      </c>
      <c r="E526" s="46">
        <v>1974</v>
      </c>
      <c r="F526" s="46">
        <v>1</v>
      </c>
      <c r="G526" s="3"/>
      <c r="H526" s="4">
        <v>15</v>
      </c>
      <c r="I526" s="4">
        <f t="shared" si="18"/>
        <v>18.149999999999999</v>
      </c>
      <c r="J526" s="18" t="s">
        <v>10</v>
      </c>
      <c r="K526" s="20"/>
      <c r="L526" s="18"/>
    </row>
    <row r="527" spans="1:12" ht="30" customHeight="1" x14ac:dyDescent="0.3">
      <c r="A527" s="27" t="s">
        <v>1656</v>
      </c>
      <c r="B527" s="47" t="s">
        <v>19</v>
      </c>
      <c r="C527" s="47"/>
      <c r="D527" s="47" t="s">
        <v>39</v>
      </c>
      <c r="E527" s="46">
        <v>1974</v>
      </c>
      <c r="F527" s="46">
        <v>1</v>
      </c>
      <c r="G527" s="3"/>
      <c r="H527" s="4">
        <v>12</v>
      </c>
      <c r="I527" s="4">
        <f t="shared" si="18"/>
        <v>14.52</v>
      </c>
      <c r="J527" s="18" t="s">
        <v>10</v>
      </c>
      <c r="K527" s="20"/>
      <c r="L527" s="18"/>
    </row>
    <row r="528" spans="1:12" ht="30" customHeight="1" x14ac:dyDescent="0.3">
      <c r="A528" s="27" t="s">
        <v>1048</v>
      </c>
      <c r="B528" s="47" t="s">
        <v>12</v>
      </c>
      <c r="C528" s="47"/>
      <c r="D528" s="47" t="s">
        <v>39</v>
      </c>
      <c r="E528" s="46">
        <v>1978</v>
      </c>
      <c r="F528" s="46">
        <v>2</v>
      </c>
      <c r="G528" s="3"/>
      <c r="H528" s="4">
        <v>42</v>
      </c>
      <c r="I528" s="4">
        <f t="shared" si="18"/>
        <v>50.82</v>
      </c>
      <c r="J528" s="18"/>
      <c r="K528" s="20"/>
      <c r="L528" s="18"/>
    </row>
    <row r="529" spans="1:12" ht="30" customHeight="1" x14ac:dyDescent="0.3">
      <c r="A529" s="27" t="s">
        <v>1029</v>
      </c>
      <c r="B529" s="47" t="s">
        <v>12</v>
      </c>
      <c r="C529" s="47"/>
      <c r="D529" s="47" t="s">
        <v>39</v>
      </c>
      <c r="E529" s="46">
        <v>1978</v>
      </c>
      <c r="F529" s="46">
        <v>4</v>
      </c>
      <c r="G529" s="3"/>
      <c r="H529" s="4">
        <v>48</v>
      </c>
      <c r="I529" s="4">
        <f t="shared" si="18"/>
        <v>58.08</v>
      </c>
      <c r="J529" s="18"/>
      <c r="K529" s="20"/>
      <c r="L529" s="18"/>
    </row>
    <row r="530" spans="1:12" ht="30" customHeight="1" x14ac:dyDescent="0.3">
      <c r="A530" s="27" t="s">
        <v>1363</v>
      </c>
      <c r="B530" s="47" t="s">
        <v>15</v>
      </c>
      <c r="C530" s="47"/>
      <c r="D530" s="47" t="s">
        <v>39</v>
      </c>
      <c r="E530" s="46">
        <v>1995</v>
      </c>
      <c r="F530" s="46">
        <v>1</v>
      </c>
      <c r="G530" s="3"/>
      <c r="H530" s="4">
        <v>45</v>
      </c>
      <c r="I530" s="4">
        <f t="shared" si="18"/>
        <v>54.449999999999996</v>
      </c>
      <c r="J530" s="18" t="s">
        <v>10</v>
      </c>
      <c r="K530" s="20"/>
      <c r="L530" s="18"/>
    </row>
    <row r="531" spans="1:12" ht="30" customHeight="1" x14ac:dyDescent="0.3">
      <c r="A531" s="27" t="s">
        <v>835</v>
      </c>
      <c r="B531" s="47" t="s">
        <v>832</v>
      </c>
      <c r="C531" s="47"/>
      <c r="D531" s="47" t="s">
        <v>39</v>
      </c>
      <c r="E531" s="46">
        <v>1982</v>
      </c>
      <c r="F531" s="46">
        <v>1</v>
      </c>
      <c r="G531" s="3"/>
      <c r="H531" s="4">
        <v>20</v>
      </c>
      <c r="I531" s="4">
        <f t="shared" si="18"/>
        <v>24.2</v>
      </c>
      <c r="J531" s="18"/>
      <c r="K531" s="20"/>
      <c r="L531" s="18"/>
    </row>
    <row r="532" spans="1:12" ht="30" customHeight="1" x14ac:dyDescent="0.3">
      <c r="A532" s="27" t="s">
        <v>1104</v>
      </c>
      <c r="B532" s="47" t="s">
        <v>356</v>
      </c>
      <c r="C532" s="47"/>
      <c r="D532" s="47" t="s">
        <v>39</v>
      </c>
      <c r="E532" s="46">
        <v>2018</v>
      </c>
      <c r="F532" s="46">
        <v>12</v>
      </c>
      <c r="G532" s="3"/>
      <c r="H532" s="4">
        <v>10.66</v>
      </c>
      <c r="I532" s="4">
        <f t="shared" si="18"/>
        <v>12.8986</v>
      </c>
      <c r="J532" s="18"/>
      <c r="K532" s="20"/>
      <c r="L532" s="18"/>
    </row>
    <row r="533" spans="1:12" ht="30" customHeight="1" x14ac:dyDescent="0.3">
      <c r="A533" s="19" t="s">
        <v>541</v>
      </c>
      <c r="B533" s="3" t="s">
        <v>576</v>
      </c>
      <c r="C533" s="3"/>
      <c r="D533" s="47" t="s">
        <v>39</v>
      </c>
      <c r="E533" s="3">
        <v>1988</v>
      </c>
      <c r="F533" s="3">
        <v>12</v>
      </c>
      <c r="G533" s="3"/>
      <c r="H533" s="4">
        <v>29</v>
      </c>
      <c r="I533" s="4">
        <f t="shared" si="18"/>
        <v>35.089999999999996</v>
      </c>
      <c r="J533" s="18"/>
      <c r="K533" s="20"/>
      <c r="L533" s="18"/>
    </row>
    <row r="534" spans="1:12" ht="30" customHeight="1" x14ac:dyDescent="0.3">
      <c r="A534" s="27" t="s">
        <v>676</v>
      </c>
      <c r="B534" s="47" t="s">
        <v>681</v>
      </c>
      <c r="C534" s="47"/>
      <c r="D534" s="47" t="s">
        <v>39</v>
      </c>
      <c r="E534" s="46">
        <v>1979</v>
      </c>
      <c r="F534" s="46">
        <v>1</v>
      </c>
      <c r="G534" s="3"/>
      <c r="H534" s="4">
        <v>29</v>
      </c>
      <c r="I534" s="4">
        <f t="shared" si="18"/>
        <v>35.089999999999996</v>
      </c>
      <c r="J534" s="18"/>
      <c r="K534" s="20"/>
      <c r="L534" s="18"/>
    </row>
    <row r="535" spans="1:12" ht="30" customHeight="1" x14ac:dyDescent="0.3">
      <c r="A535" s="19" t="s">
        <v>1740</v>
      </c>
      <c r="B535" s="3" t="s">
        <v>443</v>
      </c>
      <c r="C535" s="3"/>
      <c r="D535" s="47" t="s">
        <v>39</v>
      </c>
      <c r="E535" s="3">
        <v>1999</v>
      </c>
      <c r="F535" s="3">
        <v>2</v>
      </c>
      <c r="G535" s="3">
        <v>1.5</v>
      </c>
      <c r="H535" s="4">
        <v>120</v>
      </c>
      <c r="I535" s="4">
        <f>H535*Rhone!$L$7</f>
        <v>145.19999999999999</v>
      </c>
      <c r="J535" s="18" t="s">
        <v>10</v>
      </c>
      <c r="K535" s="20"/>
      <c r="L535" s="18"/>
    </row>
    <row r="536" spans="1:12" ht="30" customHeight="1" x14ac:dyDescent="0.3">
      <c r="A536" s="27" t="s">
        <v>1385</v>
      </c>
      <c r="B536" s="47" t="s">
        <v>13</v>
      </c>
      <c r="C536" s="47"/>
      <c r="D536" s="47" t="s">
        <v>39</v>
      </c>
      <c r="E536" s="46">
        <v>2019</v>
      </c>
      <c r="F536" s="46">
        <v>12</v>
      </c>
      <c r="G536" s="3"/>
      <c r="H536" s="4">
        <v>18.18</v>
      </c>
      <c r="I536" s="4">
        <f t="shared" ref="I536:I558" si="19">H536*$L$7</f>
        <v>21.997799999999998</v>
      </c>
      <c r="J536" s="18"/>
      <c r="K536" s="20"/>
      <c r="L536" s="18"/>
    </row>
    <row r="537" spans="1:12" ht="30" customHeight="1" x14ac:dyDescent="0.3">
      <c r="A537" s="27" t="s">
        <v>1385</v>
      </c>
      <c r="B537" s="47" t="s">
        <v>13</v>
      </c>
      <c r="C537" s="47"/>
      <c r="D537" s="47" t="s">
        <v>39</v>
      </c>
      <c r="E537" s="46">
        <v>2020</v>
      </c>
      <c r="F537" s="46">
        <v>12</v>
      </c>
      <c r="G537" s="3"/>
      <c r="H537" s="4">
        <v>18.18</v>
      </c>
      <c r="I537" s="4">
        <f t="shared" si="19"/>
        <v>21.997799999999998</v>
      </c>
      <c r="J537" s="18"/>
      <c r="K537" s="20"/>
      <c r="L537" s="18"/>
    </row>
    <row r="538" spans="1:12" ht="30" customHeight="1" x14ac:dyDescent="0.3">
      <c r="A538" s="27" t="s">
        <v>1498</v>
      </c>
      <c r="B538" s="47" t="s">
        <v>13</v>
      </c>
      <c r="C538" s="47" t="s">
        <v>358</v>
      </c>
      <c r="D538" s="47" t="s">
        <v>39</v>
      </c>
      <c r="E538" s="46">
        <v>2022</v>
      </c>
      <c r="F538" s="46">
        <v>12</v>
      </c>
      <c r="G538" s="3"/>
      <c r="H538" s="4">
        <v>18.18</v>
      </c>
      <c r="I538" s="4">
        <f t="shared" si="19"/>
        <v>21.997799999999998</v>
      </c>
      <c r="J538" s="18"/>
      <c r="K538" s="20"/>
      <c r="L538" s="18"/>
    </row>
    <row r="539" spans="1:12" ht="30" customHeight="1" x14ac:dyDescent="0.3">
      <c r="A539" s="27" t="s">
        <v>1683</v>
      </c>
      <c r="B539" s="47" t="s">
        <v>12</v>
      </c>
      <c r="C539" s="47"/>
      <c r="D539" s="47" t="s">
        <v>39</v>
      </c>
      <c r="E539" s="46">
        <v>1993</v>
      </c>
      <c r="F539" s="46">
        <v>1</v>
      </c>
      <c r="G539" s="3"/>
      <c r="H539" s="4">
        <v>15</v>
      </c>
      <c r="I539" s="4">
        <f t="shared" si="19"/>
        <v>18.149999999999999</v>
      </c>
      <c r="J539" s="18" t="s">
        <v>10</v>
      </c>
      <c r="K539" s="20"/>
      <c r="L539" s="18"/>
    </row>
    <row r="540" spans="1:12" ht="30" customHeight="1" x14ac:dyDescent="0.3">
      <c r="A540" s="27" t="s">
        <v>1375</v>
      </c>
      <c r="B540" s="47" t="s">
        <v>12</v>
      </c>
      <c r="C540" s="47"/>
      <c r="D540" s="47" t="s">
        <v>39</v>
      </c>
      <c r="E540" s="46">
        <v>1978</v>
      </c>
      <c r="F540" s="46">
        <v>1</v>
      </c>
      <c r="G540" s="3"/>
      <c r="H540" s="4">
        <v>38</v>
      </c>
      <c r="I540" s="4">
        <f t="shared" si="19"/>
        <v>45.98</v>
      </c>
      <c r="J540" s="18" t="s">
        <v>10</v>
      </c>
      <c r="K540" s="20"/>
      <c r="L540" s="18"/>
    </row>
    <row r="541" spans="1:12" ht="30" customHeight="1" x14ac:dyDescent="0.3">
      <c r="A541" s="27" t="s">
        <v>1671</v>
      </c>
      <c r="B541" s="47" t="s">
        <v>576</v>
      </c>
      <c r="C541" s="47"/>
      <c r="D541" s="47" t="s">
        <v>39</v>
      </c>
      <c r="E541" s="46">
        <v>2003</v>
      </c>
      <c r="F541" s="46">
        <v>1</v>
      </c>
      <c r="G541" s="3"/>
      <c r="H541" s="4">
        <v>15</v>
      </c>
      <c r="I541" s="4">
        <f t="shared" si="19"/>
        <v>18.149999999999999</v>
      </c>
      <c r="J541" s="18" t="s">
        <v>10</v>
      </c>
      <c r="K541" s="20"/>
      <c r="L541" s="18"/>
    </row>
    <row r="542" spans="1:12" ht="30" customHeight="1" x14ac:dyDescent="0.3">
      <c r="A542" s="27" t="s">
        <v>1698</v>
      </c>
      <c r="B542" s="47" t="s">
        <v>17</v>
      </c>
      <c r="C542" s="47"/>
      <c r="D542" s="47" t="s">
        <v>39</v>
      </c>
      <c r="E542" s="46">
        <v>1943</v>
      </c>
      <c r="F542" s="46">
        <v>2</v>
      </c>
      <c r="G542" s="3"/>
      <c r="H542" s="4">
        <v>50</v>
      </c>
      <c r="I542" s="4">
        <f t="shared" si="19"/>
        <v>60.5</v>
      </c>
      <c r="J542" s="18" t="s">
        <v>10</v>
      </c>
      <c r="K542" s="20" t="s">
        <v>372</v>
      </c>
      <c r="L542" s="18"/>
    </row>
    <row r="543" spans="1:12" ht="30" customHeight="1" x14ac:dyDescent="0.3">
      <c r="A543" s="27" t="s">
        <v>328</v>
      </c>
      <c r="B543" s="47" t="s">
        <v>315</v>
      </c>
      <c r="C543" s="47"/>
      <c r="D543" s="47" t="s">
        <v>39</v>
      </c>
      <c r="E543" s="46">
        <v>1988</v>
      </c>
      <c r="F543" s="46">
        <f>4-2-1</f>
        <v>1</v>
      </c>
      <c r="G543" s="3"/>
      <c r="H543" s="4">
        <v>15</v>
      </c>
      <c r="I543" s="4">
        <f t="shared" si="19"/>
        <v>18.149999999999999</v>
      </c>
      <c r="J543" s="18"/>
      <c r="K543" s="20"/>
      <c r="L543" s="18"/>
    </row>
    <row r="544" spans="1:12" ht="30" customHeight="1" x14ac:dyDescent="0.3">
      <c r="A544" s="19" t="s">
        <v>383</v>
      </c>
      <c r="B544" s="3" t="s">
        <v>304</v>
      </c>
      <c r="C544" s="3"/>
      <c r="D544" s="47" t="s">
        <v>39</v>
      </c>
      <c r="E544" s="3">
        <v>1983</v>
      </c>
      <c r="F544" s="3">
        <f>2-1</f>
        <v>1</v>
      </c>
      <c r="G544" s="3"/>
      <c r="H544" s="4">
        <v>20</v>
      </c>
      <c r="I544" s="4">
        <f t="shared" si="19"/>
        <v>24.2</v>
      </c>
      <c r="J544" s="18"/>
      <c r="K544" s="20"/>
      <c r="L544" s="18"/>
    </row>
    <row r="545" spans="1:12" ht="30" customHeight="1" x14ac:dyDescent="0.3">
      <c r="A545" s="27" t="s">
        <v>1487</v>
      </c>
      <c r="B545" s="47" t="s">
        <v>18</v>
      </c>
      <c r="C545" s="47"/>
      <c r="D545" s="47" t="s">
        <v>39</v>
      </c>
      <c r="E545" s="46">
        <v>1983</v>
      </c>
      <c r="F545" s="46">
        <v>1</v>
      </c>
      <c r="G545" s="3"/>
      <c r="H545" s="4">
        <v>20</v>
      </c>
      <c r="I545" s="4">
        <f t="shared" si="19"/>
        <v>24.2</v>
      </c>
      <c r="J545" s="18" t="s">
        <v>10</v>
      </c>
      <c r="K545" s="20"/>
      <c r="L545" s="18"/>
    </row>
    <row r="546" spans="1:12" ht="30" customHeight="1" x14ac:dyDescent="0.3">
      <c r="A546" s="27" t="s">
        <v>1030</v>
      </c>
      <c r="B546" s="47" t="s">
        <v>18</v>
      </c>
      <c r="C546" s="47"/>
      <c r="D546" s="47" t="s">
        <v>39</v>
      </c>
      <c r="E546" s="46">
        <v>1978</v>
      </c>
      <c r="F546" s="46">
        <v>1</v>
      </c>
      <c r="G546" s="3"/>
      <c r="H546" s="4">
        <v>15</v>
      </c>
      <c r="I546" s="4">
        <f t="shared" si="19"/>
        <v>18.149999999999999</v>
      </c>
      <c r="J546" s="18"/>
      <c r="K546" s="20"/>
      <c r="L546" s="18"/>
    </row>
    <row r="547" spans="1:12" ht="30" customHeight="1" x14ac:dyDescent="0.3">
      <c r="A547" s="27" t="s">
        <v>1669</v>
      </c>
      <c r="B547" s="47" t="s">
        <v>12</v>
      </c>
      <c r="C547" s="47"/>
      <c r="D547" s="47" t="s">
        <v>39</v>
      </c>
      <c r="E547" s="46">
        <v>1988</v>
      </c>
      <c r="F547" s="46">
        <v>1</v>
      </c>
      <c r="G547" s="3"/>
      <c r="H547" s="4">
        <v>25</v>
      </c>
      <c r="I547" s="4">
        <f t="shared" si="19"/>
        <v>30.25</v>
      </c>
      <c r="J547" s="18" t="s">
        <v>10</v>
      </c>
      <c r="K547" s="20"/>
      <c r="L547" s="18"/>
    </row>
    <row r="548" spans="1:12" ht="30" customHeight="1" x14ac:dyDescent="0.3">
      <c r="A548" s="27" t="s">
        <v>669</v>
      </c>
      <c r="B548" s="47" t="s">
        <v>25</v>
      </c>
      <c r="C548" s="47"/>
      <c r="D548" s="47" t="s">
        <v>39</v>
      </c>
      <c r="E548" s="46">
        <v>1990</v>
      </c>
      <c r="F548" s="46">
        <v>1</v>
      </c>
      <c r="G548" s="3"/>
      <c r="H548" s="4">
        <v>85</v>
      </c>
      <c r="I548" s="4">
        <f t="shared" si="19"/>
        <v>102.85</v>
      </c>
      <c r="J548" s="18"/>
      <c r="K548" s="20"/>
      <c r="L548" s="18"/>
    </row>
    <row r="549" spans="1:12" ht="30" customHeight="1" x14ac:dyDescent="0.3">
      <c r="A549" s="27" t="s">
        <v>876</v>
      </c>
      <c r="B549" s="47" t="s">
        <v>25</v>
      </c>
      <c r="C549" s="47"/>
      <c r="D549" s="47" t="s">
        <v>39</v>
      </c>
      <c r="E549" s="46">
        <v>1989</v>
      </c>
      <c r="F549" s="46">
        <v>2</v>
      </c>
      <c r="G549" s="3"/>
      <c r="H549" s="4">
        <v>20</v>
      </c>
      <c r="I549" s="4">
        <f t="shared" si="19"/>
        <v>24.2</v>
      </c>
      <c r="J549" s="18"/>
      <c r="K549" s="20"/>
      <c r="L549" s="18"/>
    </row>
    <row r="550" spans="1:12" ht="30" customHeight="1" x14ac:dyDescent="0.3">
      <c r="A550" s="27" t="s">
        <v>1381</v>
      </c>
      <c r="B550" s="47" t="s">
        <v>8</v>
      </c>
      <c r="C550" s="47" t="s">
        <v>718</v>
      </c>
      <c r="D550" s="47" t="s">
        <v>39</v>
      </c>
      <c r="E550" s="46">
        <v>1942</v>
      </c>
      <c r="F550" s="46">
        <v>1</v>
      </c>
      <c r="G550" s="3"/>
      <c r="H550" s="4">
        <v>275</v>
      </c>
      <c r="I550" s="4">
        <f t="shared" si="19"/>
        <v>332.75</v>
      </c>
      <c r="J550" s="18" t="s">
        <v>10</v>
      </c>
      <c r="K550" s="20"/>
      <c r="L550" s="18"/>
    </row>
    <row r="551" spans="1:12" ht="30" customHeight="1" x14ac:dyDescent="0.3">
      <c r="A551" s="27" t="s">
        <v>805</v>
      </c>
      <c r="B551" s="47" t="s">
        <v>11</v>
      </c>
      <c r="C551" s="47"/>
      <c r="D551" s="47" t="s">
        <v>39</v>
      </c>
      <c r="E551" s="46">
        <v>1985</v>
      </c>
      <c r="F551" s="46">
        <v>7</v>
      </c>
      <c r="G551" s="3"/>
      <c r="H551" s="4">
        <v>30</v>
      </c>
      <c r="I551" s="4">
        <f t="shared" si="19"/>
        <v>36.299999999999997</v>
      </c>
      <c r="J551" s="18"/>
      <c r="K551" s="20"/>
      <c r="L551" s="18"/>
    </row>
    <row r="552" spans="1:12" ht="30" customHeight="1" x14ac:dyDescent="0.3">
      <c r="A552" s="27" t="s">
        <v>1866</v>
      </c>
      <c r="B552" s="47" t="s">
        <v>15</v>
      </c>
      <c r="C552" s="47"/>
      <c r="D552" s="47" t="s">
        <v>39</v>
      </c>
      <c r="E552" s="46">
        <v>1989</v>
      </c>
      <c r="F552" s="46">
        <v>4</v>
      </c>
      <c r="G552" s="3"/>
      <c r="H552" s="4">
        <v>65</v>
      </c>
      <c r="I552" s="4">
        <f t="shared" si="19"/>
        <v>78.649999999999991</v>
      </c>
      <c r="J552" s="18" t="s">
        <v>10</v>
      </c>
      <c r="K552" s="20"/>
      <c r="L552" s="18"/>
    </row>
    <row r="553" spans="1:12" ht="30" customHeight="1" x14ac:dyDescent="0.3">
      <c r="A553" s="27" t="s">
        <v>935</v>
      </c>
      <c r="B553" s="47" t="s">
        <v>15</v>
      </c>
      <c r="C553" s="47"/>
      <c r="D553" s="47" t="s">
        <v>39</v>
      </c>
      <c r="E553" s="46">
        <v>1994</v>
      </c>
      <c r="F553" s="46">
        <v>1</v>
      </c>
      <c r="G553" s="3"/>
      <c r="H553" s="4">
        <v>49</v>
      </c>
      <c r="I553" s="4">
        <f t="shared" si="19"/>
        <v>59.29</v>
      </c>
      <c r="J553" s="18" t="s">
        <v>10</v>
      </c>
      <c r="K553" s="20"/>
      <c r="L553" s="18"/>
    </row>
    <row r="554" spans="1:12" ht="30" customHeight="1" x14ac:dyDescent="0.3">
      <c r="A554" s="27" t="s">
        <v>1828</v>
      </c>
      <c r="B554" s="47" t="s">
        <v>15</v>
      </c>
      <c r="C554" s="47"/>
      <c r="D554" s="47" t="s">
        <v>39</v>
      </c>
      <c r="E554" s="3">
        <v>1986</v>
      </c>
      <c r="F554" s="3">
        <v>1</v>
      </c>
      <c r="G554" s="3"/>
      <c r="H554" s="4">
        <v>125</v>
      </c>
      <c r="I554" s="4">
        <f t="shared" si="19"/>
        <v>151.25</v>
      </c>
      <c r="J554" s="18"/>
      <c r="K554" s="20"/>
      <c r="L554" s="18"/>
    </row>
    <row r="555" spans="1:12" ht="30" customHeight="1" x14ac:dyDescent="0.3">
      <c r="A555" s="27" t="s">
        <v>877</v>
      </c>
      <c r="B555" s="47" t="s">
        <v>443</v>
      </c>
      <c r="C555" s="47"/>
      <c r="D555" s="47" t="s">
        <v>39</v>
      </c>
      <c r="E555" s="46">
        <v>1985</v>
      </c>
      <c r="F555" s="46">
        <v>1</v>
      </c>
      <c r="G555" s="3"/>
      <c r="H555" s="4">
        <v>10</v>
      </c>
      <c r="I555" s="4">
        <f t="shared" si="19"/>
        <v>12.1</v>
      </c>
      <c r="J555" s="18"/>
      <c r="K555" s="20"/>
      <c r="L555" s="18"/>
    </row>
    <row r="556" spans="1:12" ht="30" customHeight="1" x14ac:dyDescent="0.3">
      <c r="A556" s="19" t="s">
        <v>43</v>
      </c>
      <c r="B556" s="3" t="s">
        <v>15</v>
      </c>
      <c r="C556" s="3"/>
      <c r="D556" s="47" t="s">
        <v>39</v>
      </c>
      <c r="E556" s="3">
        <v>1998</v>
      </c>
      <c r="F556" s="3">
        <v>18</v>
      </c>
      <c r="G556" s="3"/>
      <c r="H556" s="4">
        <v>21</v>
      </c>
      <c r="I556" s="4">
        <f t="shared" si="19"/>
        <v>25.41</v>
      </c>
      <c r="J556" s="18"/>
      <c r="K556" s="20"/>
      <c r="L556" s="18"/>
    </row>
    <row r="557" spans="1:12" ht="30" customHeight="1" x14ac:dyDescent="0.3">
      <c r="A557" s="19" t="s">
        <v>43</v>
      </c>
      <c r="B557" s="3" t="s">
        <v>15</v>
      </c>
      <c r="C557" s="3"/>
      <c r="D557" s="47" t="s">
        <v>39</v>
      </c>
      <c r="E557" s="3">
        <v>2001</v>
      </c>
      <c r="F557" s="3">
        <v>2</v>
      </c>
      <c r="G557" s="3"/>
      <c r="H557" s="4">
        <v>21</v>
      </c>
      <c r="I557" s="4">
        <f t="shared" si="19"/>
        <v>25.41</v>
      </c>
      <c r="J557" s="18"/>
      <c r="K557" s="20"/>
      <c r="L557" s="18"/>
    </row>
    <row r="558" spans="1:12" ht="30" customHeight="1" x14ac:dyDescent="0.3">
      <c r="A558" s="27" t="s">
        <v>1680</v>
      </c>
      <c r="B558" s="47" t="s">
        <v>15</v>
      </c>
      <c r="C558" s="47"/>
      <c r="D558" s="47" t="s">
        <v>39</v>
      </c>
      <c r="E558" s="46">
        <v>1989</v>
      </c>
      <c r="F558" s="46">
        <v>1</v>
      </c>
      <c r="G558" s="3"/>
      <c r="H558" s="4">
        <v>25</v>
      </c>
      <c r="I558" s="4">
        <f t="shared" si="19"/>
        <v>30.25</v>
      </c>
      <c r="J558" s="18" t="s">
        <v>10</v>
      </c>
      <c r="K558" s="20"/>
      <c r="L558" s="18"/>
    </row>
    <row r="559" spans="1:12" ht="30" customHeight="1" x14ac:dyDescent="0.3">
      <c r="A559" s="19" t="s">
        <v>1814</v>
      </c>
      <c r="B559" s="3" t="s">
        <v>11</v>
      </c>
      <c r="C559" s="3"/>
      <c r="D559" s="47" t="s">
        <v>39</v>
      </c>
      <c r="E559" s="3">
        <v>2014</v>
      </c>
      <c r="F559" s="3">
        <v>4</v>
      </c>
      <c r="G559" s="3"/>
      <c r="H559" s="4">
        <v>39</v>
      </c>
      <c r="I559" s="4">
        <f>H559*Rhone!$L$7</f>
        <v>47.19</v>
      </c>
      <c r="J559" s="18"/>
      <c r="K559" s="20"/>
      <c r="L559" s="18"/>
    </row>
    <row r="560" spans="1:12" ht="30" customHeight="1" x14ac:dyDescent="0.3">
      <c r="A560" s="19" t="s">
        <v>1814</v>
      </c>
      <c r="B560" s="3" t="s">
        <v>11</v>
      </c>
      <c r="C560" s="3"/>
      <c r="D560" s="47" t="s">
        <v>39</v>
      </c>
      <c r="E560" s="3">
        <v>2015</v>
      </c>
      <c r="F560" s="3">
        <v>2</v>
      </c>
      <c r="G560" s="3"/>
      <c r="H560" s="4">
        <v>45</v>
      </c>
      <c r="I560" s="4">
        <f>H560*Rhone!$L$7</f>
        <v>54.449999999999996</v>
      </c>
      <c r="J560" s="18"/>
      <c r="K560" s="20"/>
      <c r="L560" s="18"/>
    </row>
    <row r="561" spans="1:12" ht="30" customHeight="1" x14ac:dyDescent="0.3">
      <c r="A561" s="19" t="s">
        <v>1814</v>
      </c>
      <c r="B561" s="3" t="s">
        <v>11</v>
      </c>
      <c r="C561" s="3"/>
      <c r="D561" s="47" t="s">
        <v>39</v>
      </c>
      <c r="E561" s="3">
        <v>2016</v>
      </c>
      <c r="F561" s="3">
        <v>2</v>
      </c>
      <c r="G561" s="3"/>
      <c r="H561" s="4">
        <v>45</v>
      </c>
      <c r="I561" s="4">
        <f>H561*Rhone!$L$7</f>
        <v>54.449999999999996</v>
      </c>
      <c r="J561" s="18"/>
      <c r="K561" s="20"/>
      <c r="L561" s="18"/>
    </row>
    <row r="562" spans="1:12" ht="30" customHeight="1" x14ac:dyDescent="0.3">
      <c r="A562" s="58" t="s">
        <v>1299</v>
      </c>
      <c r="B562" s="3" t="s">
        <v>1300</v>
      </c>
      <c r="C562" s="3"/>
      <c r="D562" s="47" t="s">
        <v>39</v>
      </c>
      <c r="E562" s="3">
        <v>2000</v>
      </c>
      <c r="F562" s="3">
        <v>1</v>
      </c>
      <c r="G562" s="3"/>
      <c r="H562" s="4">
        <v>5</v>
      </c>
      <c r="I562" s="4">
        <f t="shared" ref="I562:I596" si="20">H562*$L$7</f>
        <v>6.05</v>
      </c>
      <c r="J562" s="18" t="s">
        <v>10</v>
      </c>
      <c r="K562" s="20"/>
      <c r="L562" s="18"/>
    </row>
    <row r="563" spans="1:12" ht="30" customHeight="1" x14ac:dyDescent="0.3">
      <c r="A563" s="27" t="s">
        <v>1364</v>
      </c>
      <c r="B563" s="47" t="s">
        <v>25</v>
      </c>
      <c r="C563" s="47"/>
      <c r="D563" s="47" t="s">
        <v>39</v>
      </c>
      <c r="E563" s="46">
        <v>1997</v>
      </c>
      <c r="F563" s="46">
        <v>6</v>
      </c>
      <c r="G563" s="3"/>
      <c r="H563" s="4">
        <v>10</v>
      </c>
      <c r="I563" s="4">
        <f t="shared" si="20"/>
        <v>12.1</v>
      </c>
      <c r="J563" s="18" t="s">
        <v>10</v>
      </c>
      <c r="K563" s="20"/>
      <c r="L563" s="18"/>
    </row>
    <row r="564" spans="1:12" ht="30" customHeight="1" x14ac:dyDescent="0.3">
      <c r="A564" s="27" t="s">
        <v>1345</v>
      </c>
      <c r="B564" s="47" t="s">
        <v>25</v>
      </c>
      <c r="C564" s="47"/>
      <c r="D564" s="47" t="s">
        <v>39</v>
      </c>
      <c r="E564" s="46">
        <v>1990</v>
      </c>
      <c r="F564" s="46">
        <v>1</v>
      </c>
      <c r="G564" s="3"/>
      <c r="H564" s="4">
        <v>18</v>
      </c>
      <c r="I564" s="4">
        <f t="shared" si="20"/>
        <v>21.78</v>
      </c>
      <c r="J564" s="18" t="s">
        <v>10</v>
      </c>
      <c r="K564" s="20"/>
      <c r="L564" s="18"/>
    </row>
    <row r="565" spans="1:12" ht="30" customHeight="1" x14ac:dyDescent="0.3">
      <c r="A565" s="27" t="s">
        <v>1482</v>
      </c>
      <c r="B565" s="47" t="s">
        <v>25</v>
      </c>
      <c r="C565" s="47"/>
      <c r="D565" s="47" t="s">
        <v>39</v>
      </c>
      <c r="E565" s="46">
        <v>1979</v>
      </c>
      <c r="F565" s="46">
        <v>1</v>
      </c>
      <c r="G565" s="3"/>
      <c r="H565" s="4">
        <v>10</v>
      </c>
      <c r="I565" s="4">
        <f t="shared" si="20"/>
        <v>12.1</v>
      </c>
      <c r="J565" s="18" t="s">
        <v>10</v>
      </c>
      <c r="K565" s="20"/>
      <c r="L565" s="18"/>
    </row>
    <row r="566" spans="1:12" ht="30" customHeight="1" x14ac:dyDescent="0.3">
      <c r="A566" s="19" t="s">
        <v>410</v>
      </c>
      <c r="B566" s="3" t="s">
        <v>13</v>
      </c>
      <c r="C566" s="3"/>
      <c r="D566" s="47" t="s">
        <v>39</v>
      </c>
      <c r="E566" s="3">
        <v>2017</v>
      </c>
      <c r="F566" s="3">
        <v>1</v>
      </c>
      <c r="G566" s="3"/>
      <c r="H566" s="4">
        <v>14.46</v>
      </c>
      <c r="I566" s="4">
        <f t="shared" si="20"/>
        <v>17.496600000000001</v>
      </c>
      <c r="J566" s="18"/>
      <c r="K566" s="20"/>
      <c r="L566" s="18"/>
    </row>
    <row r="567" spans="1:12" ht="30" customHeight="1" x14ac:dyDescent="0.3">
      <c r="A567" s="19" t="s">
        <v>410</v>
      </c>
      <c r="B567" s="3" t="s">
        <v>13</v>
      </c>
      <c r="C567" s="3"/>
      <c r="D567" s="47" t="s">
        <v>39</v>
      </c>
      <c r="E567" s="3">
        <v>2020</v>
      </c>
      <c r="F567" s="3">
        <v>12</v>
      </c>
      <c r="G567" s="3"/>
      <c r="H567" s="4">
        <v>14.63</v>
      </c>
      <c r="I567" s="4">
        <f t="shared" si="20"/>
        <v>17.702300000000001</v>
      </c>
      <c r="J567" s="18"/>
      <c r="K567" s="20"/>
      <c r="L567" s="18"/>
    </row>
    <row r="568" spans="1:12" ht="30" customHeight="1" x14ac:dyDescent="0.3">
      <c r="A568" s="19" t="s">
        <v>411</v>
      </c>
      <c r="B568" s="3" t="s">
        <v>13</v>
      </c>
      <c r="C568" s="3" t="s">
        <v>358</v>
      </c>
      <c r="D568" s="47" t="s">
        <v>39</v>
      </c>
      <c r="E568" s="3">
        <v>2023</v>
      </c>
      <c r="F568" s="3">
        <v>12</v>
      </c>
      <c r="G568" s="3"/>
      <c r="H568" s="4">
        <v>15.29</v>
      </c>
      <c r="I568" s="4">
        <f t="shared" si="20"/>
        <v>18.500899999999998</v>
      </c>
      <c r="J568" s="18"/>
      <c r="K568" s="20"/>
      <c r="L568" s="18"/>
    </row>
    <row r="569" spans="1:12" ht="30" customHeight="1" x14ac:dyDescent="0.3">
      <c r="A569" s="27" t="s">
        <v>1540</v>
      </c>
      <c r="B569" s="47" t="s">
        <v>13</v>
      </c>
      <c r="C569" s="47"/>
      <c r="D569" s="47" t="s">
        <v>39</v>
      </c>
      <c r="E569" s="46">
        <v>2022</v>
      </c>
      <c r="F569" s="46">
        <v>12</v>
      </c>
      <c r="G569" s="3"/>
      <c r="H569" s="4">
        <v>14.79</v>
      </c>
      <c r="I569" s="4">
        <f t="shared" si="20"/>
        <v>17.895899999999997</v>
      </c>
      <c r="J569" s="18"/>
      <c r="K569" s="20"/>
      <c r="L569" s="18"/>
    </row>
    <row r="570" spans="1:12" ht="30" customHeight="1" x14ac:dyDescent="0.3">
      <c r="A570" s="27" t="s">
        <v>839</v>
      </c>
      <c r="B570" s="47" t="s">
        <v>834</v>
      </c>
      <c r="C570" s="47"/>
      <c r="D570" s="47" t="s">
        <v>39</v>
      </c>
      <c r="E570" s="46">
        <v>1990</v>
      </c>
      <c r="F570" s="46">
        <v>1</v>
      </c>
      <c r="G570" s="3"/>
      <c r="H570" s="4">
        <v>20</v>
      </c>
      <c r="I570" s="4">
        <f t="shared" si="20"/>
        <v>24.2</v>
      </c>
      <c r="J570" s="18"/>
      <c r="K570" s="20"/>
      <c r="L570" s="18"/>
    </row>
    <row r="571" spans="1:12" ht="30" customHeight="1" x14ac:dyDescent="0.3">
      <c r="A571" s="19" t="s">
        <v>294</v>
      </c>
      <c r="B571" s="3" t="s">
        <v>18</v>
      </c>
      <c r="C571" s="3"/>
      <c r="D571" s="47" t="s">
        <v>39</v>
      </c>
      <c r="E571" s="3">
        <v>2014</v>
      </c>
      <c r="F571" s="3">
        <v>12</v>
      </c>
      <c r="G571" s="3"/>
      <c r="H571" s="4">
        <v>16.53</v>
      </c>
      <c r="I571" s="4">
        <f t="shared" si="20"/>
        <v>20.001300000000001</v>
      </c>
      <c r="J571" s="18"/>
      <c r="K571" s="20"/>
      <c r="L571" s="18"/>
    </row>
    <row r="572" spans="1:12" ht="30" customHeight="1" x14ac:dyDescent="0.3">
      <c r="A572" s="27" t="s">
        <v>294</v>
      </c>
      <c r="B572" s="47" t="s">
        <v>18</v>
      </c>
      <c r="C572" s="47"/>
      <c r="D572" s="47" t="s">
        <v>39</v>
      </c>
      <c r="E572" s="46">
        <v>2022</v>
      </c>
      <c r="F572" s="46">
        <v>12</v>
      </c>
      <c r="G572" s="3"/>
      <c r="H572" s="4">
        <v>18.18</v>
      </c>
      <c r="I572" s="4">
        <f t="shared" si="20"/>
        <v>21.997799999999998</v>
      </c>
      <c r="J572" s="18"/>
      <c r="K572" s="20"/>
      <c r="L572" s="18"/>
    </row>
    <row r="573" spans="1:12" ht="30" customHeight="1" x14ac:dyDescent="0.3">
      <c r="A573" s="27" t="s">
        <v>936</v>
      </c>
      <c r="B573" s="47" t="s">
        <v>682</v>
      </c>
      <c r="C573" s="47"/>
      <c r="D573" s="47" t="s">
        <v>39</v>
      </c>
      <c r="E573" s="46">
        <v>1981</v>
      </c>
      <c r="F573" s="46">
        <v>8</v>
      </c>
      <c r="G573" s="3"/>
      <c r="H573" s="4">
        <v>49</v>
      </c>
      <c r="I573" s="4">
        <f t="shared" si="20"/>
        <v>59.29</v>
      </c>
      <c r="J573" s="18"/>
      <c r="K573" s="20"/>
      <c r="L573" s="18"/>
    </row>
    <row r="574" spans="1:12" ht="30" customHeight="1" x14ac:dyDescent="0.3">
      <c r="A574" s="27" t="s">
        <v>1876</v>
      </c>
      <c r="B574" s="47" t="s">
        <v>681</v>
      </c>
      <c r="C574" s="47"/>
      <c r="D574" s="47" t="s">
        <v>39</v>
      </c>
      <c r="E574" s="46">
        <v>1994</v>
      </c>
      <c r="F574" s="46">
        <v>1</v>
      </c>
      <c r="G574" s="3"/>
      <c r="H574" s="4">
        <v>55</v>
      </c>
      <c r="I574" s="4">
        <f t="shared" si="20"/>
        <v>66.55</v>
      </c>
      <c r="J574" s="18" t="s">
        <v>10</v>
      </c>
      <c r="K574" s="20"/>
      <c r="L574" s="18"/>
    </row>
    <row r="575" spans="1:12" ht="30" customHeight="1" x14ac:dyDescent="0.3">
      <c r="A575" s="19" t="s">
        <v>612</v>
      </c>
      <c r="B575" s="3" t="s">
        <v>11</v>
      </c>
      <c r="C575" s="3"/>
      <c r="D575" s="47" t="s">
        <v>39</v>
      </c>
      <c r="E575" s="3">
        <v>1990</v>
      </c>
      <c r="F575" s="3">
        <v>1</v>
      </c>
      <c r="G575" s="3"/>
      <c r="H575" s="4">
        <v>245</v>
      </c>
      <c r="I575" s="4">
        <f t="shared" si="20"/>
        <v>296.45</v>
      </c>
      <c r="J575" s="18"/>
      <c r="K575" s="20"/>
      <c r="L575" s="18"/>
    </row>
    <row r="576" spans="1:12" ht="30" customHeight="1" x14ac:dyDescent="0.3">
      <c r="A576" s="27" t="s">
        <v>1062</v>
      </c>
      <c r="B576" s="47" t="s">
        <v>11</v>
      </c>
      <c r="C576" s="47"/>
      <c r="D576" s="47" t="s">
        <v>39</v>
      </c>
      <c r="E576" s="46">
        <v>1990</v>
      </c>
      <c r="F576" s="46">
        <v>1</v>
      </c>
      <c r="G576" s="3"/>
      <c r="H576" s="4">
        <v>325</v>
      </c>
      <c r="I576" s="4">
        <f t="shared" si="20"/>
        <v>393.25</v>
      </c>
      <c r="J576" s="18"/>
      <c r="K576" s="20"/>
      <c r="L576" s="18"/>
    </row>
    <row r="577" spans="1:13" ht="30" customHeight="1" x14ac:dyDescent="0.3">
      <c r="A577" s="27" t="s">
        <v>777</v>
      </c>
      <c r="B577" s="47" t="s">
        <v>17</v>
      </c>
      <c r="C577" s="47"/>
      <c r="D577" s="47" t="s">
        <v>39</v>
      </c>
      <c r="E577" s="46">
        <v>2003</v>
      </c>
      <c r="F577" s="46">
        <v>1</v>
      </c>
      <c r="G577" s="3"/>
      <c r="H577" s="4">
        <v>15</v>
      </c>
      <c r="I577" s="4">
        <f t="shared" si="20"/>
        <v>18.149999999999999</v>
      </c>
      <c r="J577" s="18"/>
      <c r="K577" s="20"/>
      <c r="L577" s="18"/>
    </row>
    <row r="578" spans="1:13" ht="30" customHeight="1" x14ac:dyDescent="0.3">
      <c r="A578" s="27" t="s">
        <v>806</v>
      </c>
      <c r="B578" s="47" t="s">
        <v>39</v>
      </c>
      <c r="C578" s="47"/>
      <c r="D578" s="47" t="s">
        <v>39</v>
      </c>
      <c r="E578" s="46">
        <v>1999</v>
      </c>
      <c r="F578" s="46">
        <v>1</v>
      </c>
      <c r="G578" s="3"/>
      <c r="H578" s="4">
        <v>10</v>
      </c>
      <c r="I578" s="4">
        <f t="shared" si="20"/>
        <v>12.1</v>
      </c>
      <c r="J578" s="18"/>
      <c r="K578" s="20"/>
      <c r="L578" s="18"/>
    </row>
    <row r="579" spans="1:13" ht="30" customHeight="1" x14ac:dyDescent="0.3">
      <c r="A579" s="27" t="s">
        <v>1578</v>
      </c>
      <c r="B579" s="47" t="s">
        <v>576</v>
      </c>
      <c r="C579" s="47"/>
      <c r="D579" s="47" t="s">
        <v>39</v>
      </c>
      <c r="E579" s="46">
        <v>2000</v>
      </c>
      <c r="F579" s="46">
        <v>12</v>
      </c>
      <c r="G579" s="3"/>
      <c r="H579" s="4">
        <v>15</v>
      </c>
      <c r="I579" s="4">
        <f t="shared" si="20"/>
        <v>18.149999999999999</v>
      </c>
      <c r="J579" s="18" t="s">
        <v>10</v>
      </c>
      <c r="K579" s="20"/>
      <c r="L579" s="18"/>
    </row>
    <row r="580" spans="1:13" ht="30" customHeight="1" x14ac:dyDescent="0.3">
      <c r="A580" s="27" t="s">
        <v>1579</v>
      </c>
      <c r="B580" s="47" t="s">
        <v>17</v>
      </c>
      <c r="C580" s="47"/>
      <c r="D580" s="47" t="s">
        <v>39</v>
      </c>
      <c r="E580" s="46">
        <v>2009</v>
      </c>
      <c r="F580" s="46">
        <v>12</v>
      </c>
      <c r="G580" s="3"/>
      <c r="H580" s="4">
        <v>5</v>
      </c>
      <c r="I580" s="4">
        <f t="shared" si="20"/>
        <v>6.05</v>
      </c>
      <c r="J580" s="18" t="s">
        <v>10</v>
      </c>
      <c r="K580" s="20"/>
      <c r="L580" s="18"/>
    </row>
    <row r="581" spans="1:13" ht="30" customHeight="1" x14ac:dyDescent="0.3">
      <c r="A581" s="27" t="s">
        <v>1226</v>
      </c>
      <c r="B581" s="47" t="s">
        <v>11</v>
      </c>
      <c r="C581" s="3"/>
      <c r="D581" s="47" t="s">
        <v>39</v>
      </c>
      <c r="E581" s="3">
        <v>1982</v>
      </c>
      <c r="F581" s="3">
        <v>1</v>
      </c>
      <c r="G581" s="3"/>
      <c r="H581" s="4">
        <v>245</v>
      </c>
      <c r="I581" s="4">
        <f t="shared" si="20"/>
        <v>296.45</v>
      </c>
      <c r="J581" s="18"/>
      <c r="K581" s="20"/>
      <c r="L581" s="18"/>
      <c r="M581" s="23"/>
    </row>
    <row r="582" spans="1:13" ht="30" customHeight="1" x14ac:dyDescent="0.3">
      <c r="A582" s="27" t="s">
        <v>1225</v>
      </c>
      <c r="B582" s="47" t="s">
        <v>11</v>
      </c>
      <c r="C582" s="3"/>
      <c r="D582" s="47" t="s">
        <v>39</v>
      </c>
      <c r="E582" s="3">
        <v>1982</v>
      </c>
      <c r="F582" s="3">
        <v>4</v>
      </c>
      <c r="G582" s="3"/>
      <c r="H582" s="4">
        <v>285</v>
      </c>
      <c r="I582" s="4">
        <f t="shared" si="20"/>
        <v>344.84999999999997</v>
      </c>
      <c r="J582" s="18"/>
      <c r="K582" s="20"/>
      <c r="L582" s="18"/>
      <c r="M582" s="23"/>
    </row>
    <row r="583" spans="1:13" ht="30" customHeight="1" x14ac:dyDescent="0.3">
      <c r="A583" s="27" t="s">
        <v>1867</v>
      </c>
      <c r="B583" s="47" t="s">
        <v>11</v>
      </c>
      <c r="C583" s="47"/>
      <c r="D583" s="47" t="s">
        <v>39</v>
      </c>
      <c r="E583" s="46">
        <v>1985</v>
      </c>
      <c r="F583" s="46">
        <v>6</v>
      </c>
      <c r="G583" s="3"/>
      <c r="H583" s="4">
        <v>185</v>
      </c>
      <c r="I583" s="4">
        <f t="shared" si="20"/>
        <v>223.85</v>
      </c>
      <c r="J583" s="18" t="s">
        <v>10</v>
      </c>
      <c r="K583" s="20"/>
      <c r="L583" s="18"/>
      <c r="M583" s="23"/>
    </row>
    <row r="584" spans="1:13" ht="30" customHeight="1" x14ac:dyDescent="0.3">
      <c r="A584" s="27" t="s">
        <v>1971</v>
      </c>
      <c r="B584" s="47" t="s">
        <v>11</v>
      </c>
      <c r="C584" s="47"/>
      <c r="D584" s="47" t="s">
        <v>39</v>
      </c>
      <c r="E584" s="46">
        <v>2016</v>
      </c>
      <c r="F584" s="46">
        <v>1</v>
      </c>
      <c r="G584" s="3"/>
      <c r="H584" s="4">
        <v>29</v>
      </c>
      <c r="I584" s="4">
        <f t="shared" si="20"/>
        <v>35.089999999999996</v>
      </c>
      <c r="J584" s="18" t="s">
        <v>10</v>
      </c>
      <c r="K584" s="20"/>
      <c r="L584" s="18"/>
      <c r="M584" s="23"/>
    </row>
    <row r="585" spans="1:13" ht="30" customHeight="1" x14ac:dyDescent="0.3">
      <c r="A585" s="27" t="s">
        <v>1843</v>
      </c>
      <c r="B585" s="47" t="s">
        <v>681</v>
      </c>
      <c r="C585" s="47"/>
      <c r="D585" s="47" t="s">
        <v>39</v>
      </c>
      <c r="E585" s="46">
        <v>2016</v>
      </c>
      <c r="F585" s="46">
        <v>12</v>
      </c>
      <c r="G585" s="3"/>
      <c r="H585" s="4">
        <v>37.5</v>
      </c>
      <c r="I585" s="4">
        <f t="shared" si="20"/>
        <v>45.375</v>
      </c>
      <c r="J585" s="18" t="s">
        <v>10</v>
      </c>
      <c r="K585" s="20" t="s">
        <v>24</v>
      </c>
      <c r="L585" s="18"/>
      <c r="M585" s="23"/>
    </row>
    <row r="586" spans="1:13" ht="30" customHeight="1" x14ac:dyDescent="0.3">
      <c r="A586" s="27" t="s">
        <v>749</v>
      </c>
      <c r="B586" s="47" t="s">
        <v>11</v>
      </c>
      <c r="C586" s="47"/>
      <c r="D586" s="47" t="s">
        <v>39</v>
      </c>
      <c r="E586" s="46">
        <v>2003</v>
      </c>
      <c r="F586" s="46">
        <v>6</v>
      </c>
      <c r="G586" s="3"/>
      <c r="H586" s="4">
        <v>39</v>
      </c>
      <c r="I586" s="4">
        <f t="shared" si="20"/>
        <v>47.19</v>
      </c>
      <c r="J586" s="18"/>
      <c r="K586" s="20"/>
      <c r="L586" s="18"/>
      <c r="M586" s="23"/>
    </row>
    <row r="587" spans="1:13" ht="30" customHeight="1" x14ac:dyDescent="0.3">
      <c r="A587" s="27" t="s">
        <v>1553</v>
      </c>
      <c r="B587" s="47" t="s">
        <v>11</v>
      </c>
      <c r="C587" s="47"/>
      <c r="D587" s="47" t="s">
        <v>39</v>
      </c>
      <c r="E587" s="46">
        <v>1990</v>
      </c>
      <c r="F587" s="46">
        <v>12</v>
      </c>
      <c r="G587" s="3"/>
      <c r="H587" s="4">
        <v>59</v>
      </c>
      <c r="I587" s="4">
        <f t="shared" si="20"/>
        <v>71.39</v>
      </c>
      <c r="J587" s="18"/>
      <c r="K587" s="20" t="s">
        <v>24</v>
      </c>
      <c r="L587" s="18"/>
      <c r="M587" s="23"/>
    </row>
    <row r="588" spans="1:13" ht="30" customHeight="1" x14ac:dyDescent="0.3">
      <c r="A588" s="19" t="s">
        <v>539</v>
      </c>
      <c r="B588" s="3" t="s">
        <v>576</v>
      </c>
      <c r="C588" s="3"/>
      <c r="D588" s="47" t="s">
        <v>39</v>
      </c>
      <c r="E588" s="3">
        <v>1989</v>
      </c>
      <c r="F588" s="3">
        <f>12+1-2</f>
        <v>11</v>
      </c>
      <c r="G588" s="3"/>
      <c r="H588" s="4">
        <v>35</v>
      </c>
      <c r="I588" s="4">
        <f t="shared" si="20"/>
        <v>42.35</v>
      </c>
      <c r="J588" s="18"/>
      <c r="K588" s="20"/>
      <c r="L588" s="18"/>
      <c r="M588" s="23"/>
    </row>
    <row r="589" spans="1:13" ht="30" customHeight="1" x14ac:dyDescent="0.3">
      <c r="A589" s="27" t="s">
        <v>539</v>
      </c>
      <c r="B589" s="47" t="s">
        <v>576</v>
      </c>
      <c r="C589" s="47"/>
      <c r="D589" s="47" t="s">
        <v>39</v>
      </c>
      <c r="E589" s="46">
        <v>1990</v>
      </c>
      <c r="F589" s="46">
        <v>12</v>
      </c>
      <c r="G589" s="3"/>
      <c r="H589" s="4">
        <v>38</v>
      </c>
      <c r="I589" s="4">
        <f t="shared" si="20"/>
        <v>45.98</v>
      </c>
      <c r="J589" s="18"/>
      <c r="K589" s="20" t="s">
        <v>24</v>
      </c>
      <c r="L589" s="18"/>
      <c r="M589" s="23"/>
    </row>
    <row r="590" spans="1:13" ht="30" customHeight="1" x14ac:dyDescent="0.3">
      <c r="A590" s="27" t="s">
        <v>1653</v>
      </c>
      <c r="B590" s="47" t="s">
        <v>19</v>
      </c>
      <c r="C590" s="47"/>
      <c r="D590" s="47" t="s">
        <v>39</v>
      </c>
      <c r="E590" s="46">
        <v>1973</v>
      </c>
      <c r="F590" s="46">
        <v>3</v>
      </c>
      <c r="G590" s="3"/>
      <c r="H590" s="4">
        <v>25</v>
      </c>
      <c r="I590" s="4">
        <f t="shared" si="20"/>
        <v>30.25</v>
      </c>
      <c r="J590" s="18" t="s">
        <v>10</v>
      </c>
      <c r="K590" s="20"/>
      <c r="L590" s="18"/>
      <c r="M590" s="23"/>
    </row>
    <row r="591" spans="1:13" ht="30" customHeight="1" x14ac:dyDescent="0.3">
      <c r="A591" s="27" t="s">
        <v>1595</v>
      </c>
      <c r="B591" s="47" t="s">
        <v>8</v>
      </c>
      <c r="C591" s="47" t="s">
        <v>718</v>
      </c>
      <c r="D591" s="47" t="s">
        <v>39</v>
      </c>
      <c r="E591" s="46">
        <v>1995</v>
      </c>
      <c r="F591" s="46">
        <v>1</v>
      </c>
      <c r="G591" s="3"/>
      <c r="H591" s="4">
        <v>275</v>
      </c>
      <c r="I591" s="4">
        <f t="shared" si="20"/>
        <v>332.75</v>
      </c>
      <c r="J591" s="18"/>
      <c r="K591" s="20"/>
      <c r="L591" s="18"/>
      <c r="M591" s="23"/>
    </row>
    <row r="592" spans="1:13" ht="30" customHeight="1" x14ac:dyDescent="0.3">
      <c r="A592" s="19" t="s">
        <v>21</v>
      </c>
      <c r="B592" s="3" t="s">
        <v>8</v>
      </c>
      <c r="C592" s="47" t="s">
        <v>718</v>
      </c>
      <c r="D592" s="47" t="s">
        <v>39</v>
      </c>
      <c r="E592" s="3">
        <v>1963</v>
      </c>
      <c r="F592" s="3">
        <v>1</v>
      </c>
      <c r="G592" s="3"/>
      <c r="H592" s="4">
        <v>550</v>
      </c>
      <c r="I592" s="4">
        <f t="shared" si="20"/>
        <v>665.5</v>
      </c>
      <c r="J592" s="18"/>
      <c r="K592" s="20"/>
      <c r="L592" s="18"/>
      <c r="M592" s="23"/>
    </row>
    <row r="593" spans="1:13" ht="30" customHeight="1" x14ac:dyDescent="0.3">
      <c r="A593" s="19" t="s">
        <v>22</v>
      </c>
      <c r="B593" s="3" t="s">
        <v>8</v>
      </c>
      <c r="C593" s="47" t="s">
        <v>718</v>
      </c>
      <c r="D593" s="47" t="s">
        <v>39</v>
      </c>
      <c r="E593" s="3">
        <v>1963</v>
      </c>
      <c r="F593" s="3">
        <v>1</v>
      </c>
      <c r="G593" s="3"/>
      <c r="H593" s="4">
        <v>450</v>
      </c>
      <c r="I593" s="4">
        <f t="shared" si="20"/>
        <v>544.5</v>
      </c>
      <c r="J593" s="18"/>
      <c r="K593" s="20"/>
      <c r="L593" s="18"/>
      <c r="M593" s="23"/>
    </row>
    <row r="594" spans="1:13" ht="30" customHeight="1" x14ac:dyDescent="0.3">
      <c r="A594" s="19" t="s">
        <v>7</v>
      </c>
      <c r="B594" s="3" t="s">
        <v>8</v>
      </c>
      <c r="C594" s="47" t="s">
        <v>718</v>
      </c>
      <c r="D594" s="47" t="s">
        <v>39</v>
      </c>
      <c r="E594" s="3">
        <v>1899</v>
      </c>
      <c r="F594" s="3">
        <v>1</v>
      </c>
      <c r="G594" s="3"/>
      <c r="H594" s="4">
        <v>4500</v>
      </c>
      <c r="I594" s="4">
        <f t="shared" si="20"/>
        <v>5445</v>
      </c>
      <c r="J594" s="18"/>
      <c r="K594" s="20"/>
      <c r="L594" s="18"/>
      <c r="M594" s="23"/>
    </row>
    <row r="595" spans="1:13" ht="30" customHeight="1" x14ac:dyDescent="0.3">
      <c r="A595" s="27" t="s">
        <v>878</v>
      </c>
      <c r="B595" s="47" t="s">
        <v>17</v>
      </c>
      <c r="C595" s="47"/>
      <c r="D595" s="47" t="s">
        <v>39</v>
      </c>
      <c r="E595" s="46">
        <v>1959</v>
      </c>
      <c r="F595" s="46">
        <v>1</v>
      </c>
      <c r="G595" s="3"/>
      <c r="H595" s="4">
        <v>65</v>
      </c>
      <c r="I595" s="4">
        <f t="shared" si="20"/>
        <v>78.649999999999991</v>
      </c>
      <c r="J595" s="18"/>
      <c r="K595" s="20"/>
      <c r="L595" s="18"/>
      <c r="M595" s="23"/>
    </row>
    <row r="596" spans="1:13" ht="30" customHeight="1" x14ac:dyDescent="0.3">
      <c r="A596" s="27" t="s">
        <v>1705</v>
      </c>
      <c r="B596" s="47" t="s">
        <v>12</v>
      </c>
      <c r="C596" s="47"/>
      <c r="D596" s="47" t="s">
        <v>39</v>
      </c>
      <c r="E596" s="46">
        <v>1997</v>
      </c>
      <c r="F596" s="46">
        <v>1</v>
      </c>
      <c r="G596" s="3"/>
      <c r="H596" s="4">
        <v>15</v>
      </c>
      <c r="I596" s="4">
        <f t="shared" si="20"/>
        <v>18.149999999999999</v>
      </c>
      <c r="J596" s="18"/>
      <c r="K596" s="20"/>
      <c r="L596" s="18"/>
      <c r="M596" s="23"/>
    </row>
    <row r="597" spans="1:13" ht="30" customHeight="1" x14ac:dyDescent="0.3">
      <c r="A597" s="24"/>
      <c r="B597" s="25"/>
      <c r="C597" s="25"/>
      <c r="D597" s="25"/>
      <c r="E597" s="25"/>
      <c r="F597" s="25"/>
      <c r="G597" s="25"/>
      <c r="H597" s="26"/>
      <c r="I597" s="26"/>
      <c r="J597" s="51"/>
      <c r="K597" s="52"/>
      <c r="L597" s="18"/>
      <c r="M597" s="2"/>
    </row>
    <row r="598" spans="1:13" ht="15.6" x14ac:dyDescent="0.3">
      <c r="A598" s="28" t="s">
        <v>237</v>
      </c>
      <c r="B598" s="29"/>
      <c r="C598" s="29"/>
      <c r="D598" s="29"/>
      <c r="E598" s="17"/>
      <c r="F598" s="29" t="s">
        <v>238</v>
      </c>
      <c r="G598" s="29"/>
      <c r="H598" s="30"/>
      <c r="I598" s="30"/>
      <c r="J598" s="31"/>
      <c r="K598" s="32" t="s">
        <v>239</v>
      </c>
      <c r="M598" s="2"/>
    </row>
    <row r="599" spans="1:13" ht="15.6" x14ac:dyDescent="0.3">
      <c r="A599" s="33" t="s">
        <v>240</v>
      </c>
      <c r="B599" s="34"/>
      <c r="C599" s="34"/>
      <c r="D599" s="34"/>
      <c r="E599" s="3"/>
      <c r="F599" s="34" t="s">
        <v>241</v>
      </c>
      <c r="G599" s="34"/>
      <c r="H599" s="35"/>
      <c r="I599" s="35"/>
      <c r="K599" s="36" t="s">
        <v>242</v>
      </c>
      <c r="M599" s="2"/>
    </row>
    <row r="600" spans="1:13" ht="15.6" x14ac:dyDescent="0.3">
      <c r="A600" s="33" t="s">
        <v>243</v>
      </c>
      <c r="B600" s="34"/>
      <c r="C600" s="34"/>
      <c r="D600" s="34"/>
      <c r="E600" s="37"/>
      <c r="F600" s="34" t="s">
        <v>244</v>
      </c>
      <c r="G600" s="34"/>
      <c r="H600" s="35"/>
      <c r="I600" s="35"/>
      <c r="K600" s="38"/>
      <c r="M600" s="2"/>
    </row>
    <row r="601" spans="1:13" x14ac:dyDescent="0.3">
      <c r="A601" s="33" t="s">
        <v>245</v>
      </c>
      <c r="B601" s="34"/>
      <c r="C601" s="34"/>
      <c r="D601" s="34"/>
      <c r="E601" s="37"/>
      <c r="F601" s="34" t="s">
        <v>246</v>
      </c>
      <c r="G601" s="34"/>
      <c r="H601" s="35"/>
      <c r="I601" s="35"/>
      <c r="K601" s="38"/>
      <c r="M601" s="39"/>
    </row>
    <row r="602" spans="1:13" x14ac:dyDescent="0.3">
      <c r="A602" s="33" t="s">
        <v>333</v>
      </c>
      <c r="B602" s="34"/>
      <c r="C602" s="34"/>
      <c r="D602" s="34"/>
      <c r="E602" s="37"/>
      <c r="F602" s="37"/>
      <c r="G602" s="34"/>
      <c r="H602" s="35"/>
      <c r="I602" s="35"/>
      <c r="K602" s="38"/>
      <c r="M602" s="39"/>
    </row>
    <row r="603" spans="1:13" x14ac:dyDescent="0.3">
      <c r="A603" s="40" t="s">
        <v>247</v>
      </c>
      <c r="B603" s="41"/>
      <c r="C603" s="41"/>
      <c r="D603" s="41"/>
      <c r="E603" s="42"/>
      <c r="F603" s="42"/>
      <c r="G603" s="41"/>
      <c r="H603" s="43"/>
      <c r="I603" s="43"/>
      <c r="J603" s="44"/>
      <c r="K603" s="45"/>
      <c r="M603" s="39"/>
    </row>
    <row r="604" spans="1:13" ht="15.6" x14ac:dyDescent="0.3">
      <c r="A604" s="3"/>
      <c r="B604" s="3"/>
      <c r="C604" s="3"/>
      <c r="D604" s="3"/>
      <c r="E604" s="3"/>
      <c r="F604" s="3"/>
      <c r="G604" s="3"/>
      <c r="H604" s="4"/>
      <c r="I604" s="4"/>
      <c r="J604" s="3"/>
      <c r="K604" s="1"/>
      <c r="L604" s="1"/>
      <c r="M604" s="39"/>
    </row>
  </sheetData>
  <autoFilter ref="A7:K596" xr:uid="{00000000-0001-0000-0000-000000000000}">
    <sortState xmlns:xlrd2="http://schemas.microsoft.com/office/spreadsheetml/2017/richdata2" ref="A8:K518">
      <sortCondition ref="H7:H518"/>
    </sortState>
  </autoFilter>
  <sortState xmlns:xlrd2="http://schemas.microsoft.com/office/spreadsheetml/2017/richdata2" ref="A8:K596">
    <sortCondition ref="A8:A596"/>
    <sortCondition ref="E8:E596"/>
  </sortState>
  <phoneticPr fontId="10" type="noConversion"/>
  <pageMargins left="0.70866141732283472" right="0.70866141732283472" top="0.74803149606299213" bottom="0.74803149606299213" header="0.31496062992125984" footer="0.31496062992125984"/>
  <pageSetup paperSize="9" scale="10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D384-20AB-476E-B857-50AEB6215FAE}">
  <sheetPr codeName="Sheet3">
    <tabColor theme="4" tint="0.59999389629810485"/>
  </sheetPr>
  <dimension ref="A1:M221"/>
  <sheetViews>
    <sheetView showGridLines="0" zoomScale="80" zoomScaleNormal="80" workbookViewId="0">
      <pane ySplit="7" topLeftCell="A201" activePane="bottomLeft" state="frozenSplit"/>
      <selection pane="bottomLeft" activeCell="B213" sqref="B213"/>
    </sheetView>
  </sheetViews>
  <sheetFormatPr defaultColWidth="8.77734375" defaultRowHeight="14.4" x14ac:dyDescent="0.3"/>
  <cols>
    <col min="1" max="1" width="74.109375" bestFit="1" customWidth="1"/>
    <col min="2" max="2" width="39.44140625" bestFit="1" customWidth="1"/>
    <col min="3" max="3" width="16.109375" bestFit="1" customWidth="1"/>
    <col min="4" max="4" width="11.77734375" customWidth="1"/>
    <col min="5" max="5" width="9.33203125" bestFit="1" customWidth="1"/>
    <col min="6" max="6" width="10.109375" bestFit="1" customWidth="1"/>
    <col min="7" max="7" width="11.33203125" bestFit="1" customWidth="1"/>
    <col min="8" max="8" width="13.44140625" bestFit="1" customWidth="1"/>
    <col min="9" max="9" width="11.109375" bestFit="1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  <c r="M1" s="2"/>
    </row>
    <row r="2" spans="1:13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8" t="s">
        <v>1099</v>
      </c>
      <c r="B6" s="9" t="s">
        <v>0</v>
      </c>
      <c r="C6" s="9"/>
      <c r="D6" s="9" t="s">
        <v>252</v>
      </c>
      <c r="E6" s="9" t="s">
        <v>1</v>
      </c>
      <c r="F6" s="9" t="s">
        <v>2</v>
      </c>
      <c r="G6" s="9" t="s">
        <v>313</v>
      </c>
      <c r="H6" s="10" t="s">
        <v>323</v>
      </c>
      <c r="I6" s="10" t="s">
        <v>323</v>
      </c>
      <c r="J6" s="9"/>
      <c r="K6" s="11"/>
      <c r="L6" s="6"/>
      <c r="M6" s="7"/>
    </row>
    <row r="7" spans="1:13" ht="16.2" thickBot="1" x14ac:dyDescent="0.35">
      <c r="A7" s="12" t="s">
        <v>1098</v>
      </c>
      <c r="B7" s="13"/>
      <c r="C7" s="13"/>
      <c r="D7" s="13"/>
      <c r="E7" s="13"/>
      <c r="F7" s="13"/>
      <c r="G7" s="13" t="s">
        <v>3</v>
      </c>
      <c r="H7" s="14" t="s">
        <v>972</v>
      </c>
      <c r="I7" s="14" t="s">
        <v>973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19" t="s">
        <v>1943</v>
      </c>
      <c r="B8" s="3" t="s">
        <v>93</v>
      </c>
      <c r="C8" s="3"/>
      <c r="D8" s="3" t="s">
        <v>255</v>
      </c>
      <c r="E8" s="3">
        <v>1998</v>
      </c>
      <c r="F8" s="3">
        <v>1</v>
      </c>
      <c r="G8" s="3"/>
      <c r="H8" s="4">
        <v>25</v>
      </c>
      <c r="I8" s="4">
        <f t="shared" ref="I8:I13" si="0">H8*$L$7</f>
        <v>30.25</v>
      </c>
      <c r="J8" s="3"/>
      <c r="K8" s="20"/>
      <c r="L8" s="18"/>
      <c r="M8" s="2"/>
    </row>
    <row r="9" spans="1:13" ht="30" customHeight="1" x14ac:dyDescent="0.3">
      <c r="A9" s="27" t="s">
        <v>322</v>
      </c>
      <c r="B9" s="47" t="s">
        <v>487</v>
      </c>
      <c r="C9" s="47"/>
      <c r="D9" s="47" t="s">
        <v>255</v>
      </c>
      <c r="E9" s="46">
        <v>2020</v>
      </c>
      <c r="F9" s="46">
        <v>12</v>
      </c>
      <c r="G9" s="3"/>
      <c r="H9" s="4">
        <v>24.79</v>
      </c>
      <c r="I9" s="4">
        <f t="shared" si="0"/>
        <v>29.995899999999999</v>
      </c>
      <c r="J9" s="18"/>
      <c r="K9" s="20"/>
      <c r="L9" s="18"/>
      <c r="M9" s="55"/>
    </row>
    <row r="10" spans="1:13" ht="30" customHeight="1" x14ac:dyDescent="0.3">
      <c r="A10" s="27" t="s">
        <v>322</v>
      </c>
      <c r="B10" s="3" t="s">
        <v>73</v>
      </c>
      <c r="C10" s="3"/>
      <c r="D10" s="3" t="s">
        <v>255</v>
      </c>
      <c r="E10" s="3">
        <v>1994</v>
      </c>
      <c r="F10" s="3">
        <v>1</v>
      </c>
      <c r="G10" s="3"/>
      <c r="H10" s="4">
        <v>175</v>
      </c>
      <c r="I10" s="4">
        <f t="shared" si="0"/>
        <v>211.75</v>
      </c>
      <c r="J10" s="3"/>
      <c r="K10" s="20"/>
      <c r="L10" s="18"/>
      <c r="M10" s="55"/>
    </row>
    <row r="11" spans="1:13" ht="30" customHeight="1" x14ac:dyDescent="0.3">
      <c r="A11" s="19" t="s">
        <v>322</v>
      </c>
      <c r="B11" s="3" t="s">
        <v>73</v>
      </c>
      <c r="C11" s="3"/>
      <c r="D11" s="3" t="s">
        <v>255</v>
      </c>
      <c r="E11" s="3">
        <v>2002</v>
      </c>
      <c r="F11" s="3">
        <v>1</v>
      </c>
      <c r="G11" s="3"/>
      <c r="H11" s="4">
        <v>145</v>
      </c>
      <c r="I11" s="4">
        <f t="shared" si="0"/>
        <v>175.45</v>
      </c>
      <c r="J11" s="18"/>
      <c r="K11" s="20"/>
      <c r="L11" s="18"/>
      <c r="M11" s="2"/>
    </row>
    <row r="12" spans="1:13" ht="30" customHeight="1" x14ac:dyDescent="0.3">
      <c r="A12" s="27" t="s">
        <v>322</v>
      </c>
      <c r="B12" s="47" t="s">
        <v>488</v>
      </c>
      <c r="C12" s="47"/>
      <c r="D12" s="47" t="s">
        <v>255</v>
      </c>
      <c r="E12" s="46">
        <v>2021</v>
      </c>
      <c r="F12" s="46">
        <v>12</v>
      </c>
      <c r="G12" s="3"/>
      <c r="H12" s="4">
        <v>24.79</v>
      </c>
      <c r="I12" s="4">
        <f t="shared" si="0"/>
        <v>29.995899999999999</v>
      </c>
      <c r="J12" s="18"/>
      <c r="K12" s="20"/>
      <c r="L12" s="18"/>
      <c r="M12" s="2"/>
    </row>
    <row r="13" spans="1:13" ht="30" customHeight="1" x14ac:dyDescent="0.3">
      <c r="A13" s="19" t="s">
        <v>1785</v>
      </c>
      <c r="B13" s="3" t="s">
        <v>1749</v>
      </c>
      <c r="C13" s="3"/>
      <c r="D13" s="3" t="s">
        <v>255</v>
      </c>
      <c r="E13" s="3">
        <v>2019</v>
      </c>
      <c r="F13" s="3">
        <v>2</v>
      </c>
      <c r="G13" s="3"/>
      <c r="H13" s="4">
        <v>39</v>
      </c>
      <c r="I13" s="4">
        <f t="shared" si="0"/>
        <v>47.19</v>
      </c>
      <c r="J13" s="18" t="s">
        <v>10</v>
      </c>
      <c r="K13" s="20"/>
      <c r="L13" s="18"/>
      <c r="M13" s="2"/>
    </row>
    <row r="14" spans="1:13" ht="30" customHeight="1" x14ac:dyDescent="0.3">
      <c r="A14" s="27" t="s">
        <v>1647</v>
      </c>
      <c r="B14" s="47" t="s">
        <v>1622</v>
      </c>
      <c r="C14" s="47"/>
      <c r="D14" s="47" t="s">
        <v>255</v>
      </c>
      <c r="E14" s="46">
        <v>2011</v>
      </c>
      <c r="F14" s="46">
        <v>1</v>
      </c>
      <c r="G14" s="3"/>
      <c r="H14" s="4">
        <v>20</v>
      </c>
      <c r="I14" s="4">
        <f>H14*Bordeaux!$L$7</f>
        <v>24.2</v>
      </c>
      <c r="J14" s="18" t="s">
        <v>10</v>
      </c>
      <c r="K14" s="20"/>
      <c r="L14" s="18"/>
      <c r="M14" s="2"/>
    </row>
    <row r="15" spans="1:13" ht="30" customHeight="1" x14ac:dyDescent="0.3">
      <c r="A15" s="27" t="s">
        <v>2003</v>
      </c>
      <c r="B15" s="47" t="s">
        <v>1621</v>
      </c>
      <c r="C15" s="47"/>
      <c r="D15" s="47" t="s">
        <v>255</v>
      </c>
      <c r="E15" s="46">
        <v>1991</v>
      </c>
      <c r="F15" s="46">
        <v>3</v>
      </c>
      <c r="G15" s="3"/>
      <c r="H15" s="4">
        <v>28</v>
      </c>
      <c r="I15" s="4">
        <f>H15*Bordeaux!$L$7</f>
        <v>33.879999999999995</v>
      </c>
      <c r="J15" s="18" t="s">
        <v>10</v>
      </c>
      <c r="K15" s="20"/>
      <c r="L15" s="18"/>
      <c r="M15" s="2"/>
    </row>
    <row r="16" spans="1:13" ht="30" customHeight="1" x14ac:dyDescent="0.3">
      <c r="A16" s="19" t="s">
        <v>595</v>
      </c>
      <c r="B16" s="3" t="s">
        <v>227</v>
      </c>
      <c r="C16" s="3"/>
      <c r="D16" s="3" t="s">
        <v>255</v>
      </c>
      <c r="E16" s="3">
        <v>2005</v>
      </c>
      <c r="F16" s="3">
        <v>1</v>
      </c>
      <c r="G16" s="3"/>
      <c r="H16" s="4">
        <v>20</v>
      </c>
      <c r="I16" s="4">
        <f>H16*$L$7</f>
        <v>24.2</v>
      </c>
      <c r="J16" s="18"/>
      <c r="K16" s="20"/>
      <c r="L16" s="18"/>
      <c r="M16" s="2"/>
    </row>
    <row r="17" spans="1:13" ht="30" customHeight="1" x14ac:dyDescent="0.3">
      <c r="A17" s="59" t="s">
        <v>1937</v>
      </c>
      <c r="B17" s="47" t="s">
        <v>1749</v>
      </c>
      <c r="C17" s="47"/>
      <c r="D17" s="73" t="s">
        <v>255</v>
      </c>
      <c r="E17" s="46">
        <v>2000</v>
      </c>
      <c r="F17" s="46">
        <v>1</v>
      </c>
      <c r="G17" s="3"/>
      <c r="H17" s="4">
        <v>45</v>
      </c>
      <c r="I17" s="4">
        <f>H17*$L$7</f>
        <v>54.449999999999996</v>
      </c>
      <c r="J17" s="18" t="s">
        <v>10</v>
      </c>
      <c r="K17" s="20"/>
      <c r="L17" s="18"/>
      <c r="M17" s="2"/>
    </row>
    <row r="18" spans="1:13" ht="30" customHeight="1" x14ac:dyDescent="0.3">
      <c r="A18" s="59" t="s">
        <v>1937</v>
      </c>
      <c r="B18" s="47" t="s">
        <v>1749</v>
      </c>
      <c r="C18" s="47"/>
      <c r="D18" s="73" t="s">
        <v>255</v>
      </c>
      <c r="E18" s="46">
        <v>2003</v>
      </c>
      <c r="F18" s="46">
        <v>4</v>
      </c>
      <c r="G18" s="3"/>
      <c r="H18" s="4">
        <v>45</v>
      </c>
      <c r="I18" s="4">
        <f>H18*$L$7</f>
        <v>54.449999999999996</v>
      </c>
      <c r="J18" s="18" t="s">
        <v>10</v>
      </c>
      <c r="K18" s="20"/>
      <c r="L18" s="18"/>
      <c r="M18" s="2"/>
    </row>
    <row r="19" spans="1:13" ht="30" customHeight="1" x14ac:dyDescent="0.3">
      <c r="A19" s="27" t="s">
        <v>2001</v>
      </c>
      <c r="B19" s="47" t="s">
        <v>223</v>
      </c>
      <c r="C19" s="47"/>
      <c r="D19" s="47" t="s">
        <v>255</v>
      </c>
      <c r="E19" s="46">
        <v>1998</v>
      </c>
      <c r="F19" s="46">
        <v>2</v>
      </c>
      <c r="G19" s="3"/>
      <c r="H19" s="4">
        <v>45</v>
      </c>
      <c r="I19" s="4">
        <f>H19*Bordeaux!$L$7</f>
        <v>54.449999999999996</v>
      </c>
      <c r="J19" s="18" t="s">
        <v>10</v>
      </c>
      <c r="K19" s="20"/>
      <c r="L19" s="18"/>
      <c r="M19" s="2"/>
    </row>
    <row r="20" spans="1:13" ht="30" customHeight="1" x14ac:dyDescent="0.3">
      <c r="A20" s="27" t="s">
        <v>1998</v>
      </c>
      <c r="B20" s="47" t="s">
        <v>2000</v>
      </c>
      <c r="C20" s="47"/>
      <c r="D20" s="47" t="s">
        <v>255</v>
      </c>
      <c r="E20" s="46">
        <v>1999</v>
      </c>
      <c r="F20" s="46">
        <v>2</v>
      </c>
      <c r="G20" s="3"/>
      <c r="H20" s="4">
        <v>29</v>
      </c>
      <c r="I20" s="4">
        <f>H20*Bordeaux!$L$7</f>
        <v>35.089999999999996</v>
      </c>
      <c r="J20" s="18" t="s">
        <v>10</v>
      </c>
      <c r="K20" s="20"/>
      <c r="L20" s="18"/>
      <c r="M20" s="2"/>
    </row>
    <row r="21" spans="1:13" ht="30" customHeight="1" x14ac:dyDescent="0.3">
      <c r="A21" s="27" t="s">
        <v>1998</v>
      </c>
      <c r="B21" s="47" t="s">
        <v>2000</v>
      </c>
      <c r="C21" s="47"/>
      <c r="D21" s="47" t="s">
        <v>255</v>
      </c>
      <c r="E21" s="46">
        <v>2000</v>
      </c>
      <c r="F21" s="46">
        <v>1</v>
      </c>
      <c r="G21" s="3"/>
      <c r="H21" s="4">
        <v>35</v>
      </c>
      <c r="I21" s="4">
        <f>H21*Bordeaux!$L$7</f>
        <v>42.35</v>
      </c>
      <c r="J21" s="18" t="s">
        <v>10</v>
      </c>
      <c r="K21" s="20"/>
      <c r="L21" s="18"/>
      <c r="M21" s="2"/>
    </row>
    <row r="22" spans="1:13" ht="30" customHeight="1" x14ac:dyDescent="0.3">
      <c r="A22" s="27" t="s">
        <v>1998</v>
      </c>
      <c r="B22" s="47" t="s">
        <v>2000</v>
      </c>
      <c r="C22" s="47"/>
      <c r="D22" s="47" t="s">
        <v>255</v>
      </c>
      <c r="E22" s="46">
        <v>2001</v>
      </c>
      <c r="F22" s="46">
        <v>1</v>
      </c>
      <c r="G22" s="3"/>
      <c r="H22" s="4">
        <v>35</v>
      </c>
      <c r="I22" s="4">
        <f>H22*Bordeaux!$L$7</f>
        <v>42.35</v>
      </c>
      <c r="J22" s="18" t="s">
        <v>10</v>
      </c>
      <c r="K22" s="20"/>
      <c r="L22" s="18"/>
      <c r="M22" s="2"/>
    </row>
    <row r="23" spans="1:13" ht="30" customHeight="1" x14ac:dyDescent="0.3">
      <c r="A23" s="27" t="s">
        <v>891</v>
      </c>
      <c r="B23" s="47" t="s">
        <v>866</v>
      </c>
      <c r="C23" s="47"/>
      <c r="D23" s="47" t="s">
        <v>255</v>
      </c>
      <c r="E23" s="46">
        <v>1979</v>
      </c>
      <c r="F23" s="46">
        <v>1</v>
      </c>
      <c r="G23" s="3"/>
      <c r="H23" s="4">
        <v>30</v>
      </c>
      <c r="I23" s="4">
        <f t="shared" ref="I23:I31" si="1">H23*$L$7</f>
        <v>36.299999999999997</v>
      </c>
      <c r="J23" s="18"/>
      <c r="K23" s="20"/>
      <c r="L23" s="18"/>
      <c r="M23" s="2"/>
    </row>
    <row r="24" spans="1:13" ht="30" customHeight="1" x14ac:dyDescent="0.3">
      <c r="A24" s="27" t="s">
        <v>893</v>
      </c>
      <c r="B24" s="47" t="s">
        <v>892</v>
      </c>
      <c r="C24" s="47"/>
      <c r="D24" s="47" t="s">
        <v>255</v>
      </c>
      <c r="E24" s="46">
        <v>1978</v>
      </c>
      <c r="F24" s="46">
        <v>1</v>
      </c>
      <c r="G24" s="3"/>
      <c r="H24" s="4">
        <v>125</v>
      </c>
      <c r="I24" s="4">
        <f t="shared" si="1"/>
        <v>151.25</v>
      </c>
      <c r="J24" s="18"/>
      <c r="K24" s="20"/>
      <c r="L24" s="18"/>
      <c r="M24" s="2"/>
    </row>
    <row r="25" spans="1:13" ht="30" customHeight="1" x14ac:dyDescent="0.3">
      <c r="A25" s="69" t="s">
        <v>843</v>
      </c>
      <c r="B25" s="47" t="s">
        <v>1193</v>
      </c>
      <c r="C25" s="47"/>
      <c r="D25" s="47" t="s">
        <v>255</v>
      </c>
      <c r="E25" s="46">
        <v>1967</v>
      </c>
      <c r="F25" s="46">
        <v>1</v>
      </c>
      <c r="G25" s="3"/>
      <c r="H25" s="4">
        <v>45</v>
      </c>
      <c r="I25" s="4">
        <f t="shared" si="1"/>
        <v>54.449999999999996</v>
      </c>
      <c r="J25" s="18" t="s">
        <v>10</v>
      </c>
      <c r="K25" s="20"/>
      <c r="L25" s="18"/>
      <c r="M25" s="2"/>
    </row>
    <row r="26" spans="1:13" ht="30" customHeight="1" x14ac:dyDescent="0.3">
      <c r="A26" s="27" t="s">
        <v>1463</v>
      </c>
      <c r="B26" s="47" t="s">
        <v>1462</v>
      </c>
      <c r="C26" s="47"/>
      <c r="D26" s="47" t="s">
        <v>255</v>
      </c>
      <c r="E26" s="46">
        <v>1970</v>
      </c>
      <c r="F26" s="46">
        <v>1</v>
      </c>
      <c r="G26" s="3"/>
      <c r="H26" s="4">
        <v>25</v>
      </c>
      <c r="I26" s="4">
        <f t="shared" si="1"/>
        <v>30.25</v>
      </c>
      <c r="J26" s="18" t="s">
        <v>10</v>
      </c>
      <c r="K26" s="20"/>
      <c r="L26" s="18"/>
      <c r="M26" s="2"/>
    </row>
    <row r="27" spans="1:13" ht="30" customHeight="1" x14ac:dyDescent="0.3">
      <c r="A27" s="59" t="s">
        <v>1938</v>
      </c>
      <c r="B27" s="47" t="s">
        <v>892</v>
      </c>
      <c r="C27" s="47"/>
      <c r="D27" s="73" t="s">
        <v>255</v>
      </c>
      <c r="E27" s="46">
        <v>2003</v>
      </c>
      <c r="F27" s="46">
        <v>3</v>
      </c>
      <c r="G27" s="3"/>
      <c r="H27" s="4">
        <v>45</v>
      </c>
      <c r="I27" s="4">
        <f t="shared" si="1"/>
        <v>54.449999999999996</v>
      </c>
      <c r="J27" s="18" t="s">
        <v>10</v>
      </c>
      <c r="K27" s="20"/>
      <c r="L27" s="18"/>
      <c r="M27" s="2"/>
    </row>
    <row r="28" spans="1:13" ht="30" customHeight="1" x14ac:dyDescent="0.3">
      <c r="A28" s="59" t="s">
        <v>1938</v>
      </c>
      <c r="B28" s="47" t="s">
        <v>892</v>
      </c>
      <c r="C28" s="47"/>
      <c r="D28" s="73" t="s">
        <v>255</v>
      </c>
      <c r="E28" s="46">
        <v>2005</v>
      </c>
      <c r="F28" s="46">
        <v>2</v>
      </c>
      <c r="G28" s="3"/>
      <c r="H28" s="4">
        <v>45</v>
      </c>
      <c r="I28" s="4">
        <f t="shared" si="1"/>
        <v>54.449999999999996</v>
      </c>
      <c r="J28" s="18" t="s">
        <v>10</v>
      </c>
      <c r="K28" s="20"/>
      <c r="L28" s="18"/>
      <c r="M28" s="2"/>
    </row>
    <row r="29" spans="1:13" ht="30" customHeight="1" x14ac:dyDescent="0.3">
      <c r="A29" s="59" t="s">
        <v>1938</v>
      </c>
      <c r="B29" s="47" t="s">
        <v>892</v>
      </c>
      <c r="C29" s="47"/>
      <c r="D29" s="73" t="s">
        <v>255</v>
      </c>
      <c r="E29" s="46">
        <v>2006</v>
      </c>
      <c r="F29" s="46">
        <v>1</v>
      </c>
      <c r="G29" s="3"/>
      <c r="H29" s="4">
        <v>39</v>
      </c>
      <c r="I29" s="4">
        <f t="shared" si="1"/>
        <v>47.19</v>
      </c>
      <c r="J29" s="18" t="s">
        <v>10</v>
      </c>
      <c r="K29" s="20"/>
      <c r="L29" s="18"/>
      <c r="M29" s="2"/>
    </row>
    <row r="30" spans="1:13" ht="30" customHeight="1" x14ac:dyDescent="0.3">
      <c r="A30" s="19" t="s">
        <v>591</v>
      </c>
      <c r="B30" s="3" t="s">
        <v>101</v>
      </c>
      <c r="C30" s="3"/>
      <c r="D30" s="3" t="s">
        <v>255</v>
      </c>
      <c r="E30" s="3">
        <v>2000</v>
      </c>
      <c r="F30" s="3">
        <v>1</v>
      </c>
      <c r="G30" s="3"/>
      <c r="H30" s="4">
        <v>89</v>
      </c>
      <c r="I30" s="4">
        <f t="shared" si="1"/>
        <v>107.69</v>
      </c>
      <c r="J30" s="3"/>
      <c r="K30" s="20"/>
      <c r="L30" s="18"/>
      <c r="M30" s="2"/>
    </row>
    <row r="31" spans="1:13" ht="30" customHeight="1" x14ac:dyDescent="0.3">
      <c r="A31" s="27" t="s">
        <v>911</v>
      </c>
      <c r="B31" s="47" t="s">
        <v>759</v>
      </c>
      <c r="C31" s="47" t="s">
        <v>358</v>
      </c>
      <c r="D31" s="47" t="s">
        <v>255</v>
      </c>
      <c r="E31" s="46">
        <v>1978</v>
      </c>
      <c r="F31" s="46">
        <v>2</v>
      </c>
      <c r="G31" s="3"/>
      <c r="H31" s="4">
        <v>50</v>
      </c>
      <c r="I31" s="4">
        <f t="shared" si="1"/>
        <v>60.5</v>
      </c>
      <c r="J31" s="18"/>
      <c r="K31" s="20" t="s">
        <v>372</v>
      </c>
      <c r="L31" s="18"/>
      <c r="M31" s="2"/>
    </row>
    <row r="32" spans="1:13" ht="30" customHeight="1" x14ac:dyDescent="0.3">
      <c r="A32" s="27" t="s">
        <v>2002</v>
      </c>
      <c r="B32" s="47" t="s">
        <v>223</v>
      </c>
      <c r="C32" s="47"/>
      <c r="D32" s="47" t="s">
        <v>255</v>
      </c>
      <c r="E32" s="46">
        <v>1999</v>
      </c>
      <c r="F32" s="46">
        <v>1</v>
      </c>
      <c r="G32" s="3"/>
      <c r="H32" s="4">
        <v>45</v>
      </c>
      <c r="I32" s="4">
        <f>H32*Bordeaux!$L$7</f>
        <v>54.449999999999996</v>
      </c>
      <c r="J32" s="18" t="s">
        <v>10</v>
      </c>
      <c r="K32" s="20"/>
      <c r="L32" s="18"/>
      <c r="M32" s="2"/>
    </row>
    <row r="33" spans="1:13" ht="30" customHeight="1" x14ac:dyDescent="0.3">
      <c r="A33" s="19" t="s">
        <v>1515</v>
      </c>
      <c r="B33" s="3" t="s">
        <v>223</v>
      </c>
      <c r="C33" s="3"/>
      <c r="D33" s="3" t="s">
        <v>255</v>
      </c>
      <c r="E33" s="3">
        <v>1995</v>
      </c>
      <c r="F33" s="3">
        <f>2-1</f>
        <v>1</v>
      </c>
      <c r="G33" s="3"/>
      <c r="H33" s="4">
        <v>85</v>
      </c>
      <c r="I33" s="4">
        <f t="shared" ref="I33:I71" si="2">H33*$L$7</f>
        <v>102.85</v>
      </c>
      <c r="J33" s="18"/>
      <c r="K33" s="20"/>
      <c r="L33" s="18"/>
      <c r="M33" s="55"/>
    </row>
    <row r="34" spans="1:13" ht="30" customHeight="1" x14ac:dyDescent="0.3">
      <c r="A34" s="59" t="s">
        <v>1944</v>
      </c>
      <c r="B34" s="47" t="s">
        <v>1927</v>
      </c>
      <c r="C34" s="47"/>
      <c r="D34" s="47" t="s">
        <v>255</v>
      </c>
      <c r="E34" s="46">
        <v>2003</v>
      </c>
      <c r="F34" s="46">
        <v>1</v>
      </c>
      <c r="G34" s="3"/>
      <c r="H34" s="4">
        <v>35</v>
      </c>
      <c r="I34" s="4">
        <f t="shared" si="2"/>
        <v>42.35</v>
      </c>
      <c r="J34" s="18" t="s">
        <v>10</v>
      </c>
      <c r="K34" s="20"/>
      <c r="L34" s="18"/>
      <c r="M34" s="55"/>
    </row>
    <row r="35" spans="1:13" ht="30" customHeight="1" x14ac:dyDescent="0.3">
      <c r="A35" s="19" t="s">
        <v>594</v>
      </c>
      <c r="B35" s="3" t="s">
        <v>96</v>
      </c>
      <c r="C35" s="3"/>
      <c r="D35" s="3" t="s">
        <v>255</v>
      </c>
      <c r="E35" s="3">
        <v>1998</v>
      </c>
      <c r="F35" s="3">
        <v>1</v>
      </c>
      <c r="G35" s="3"/>
      <c r="H35" s="4">
        <v>65</v>
      </c>
      <c r="I35" s="4">
        <f t="shared" si="2"/>
        <v>78.649999999999991</v>
      </c>
      <c r="J35" s="3"/>
      <c r="K35" s="20"/>
      <c r="L35" s="18"/>
      <c r="M35" s="2"/>
    </row>
    <row r="36" spans="1:13" ht="30" customHeight="1" x14ac:dyDescent="0.3">
      <c r="A36" s="19" t="s">
        <v>1775</v>
      </c>
      <c r="B36" s="3" t="s">
        <v>101</v>
      </c>
      <c r="C36" s="3"/>
      <c r="D36" s="3" t="s">
        <v>255</v>
      </c>
      <c r="E36" s="3">
        <v>2000</v>
      </c>
      <c r="F36" s="3">
        <v>2</v>
      </c>
      <c r="G36" s="3"/>
      <c r="H36" s="4">
        <v>275</v>
      </c>
      <c r="I36" s="4">
        <f t="shared" si="2"/>
        <v>332.75</v>
      </c>
      <c r="J36" s="18" t="s">
        <v>10</v>
      </c>
      <c r="K36" s="20"/>
      <c r="L36" s="18"/>
      <c r="M36" s="2"/>
    </row>
    <row r="37" spans="1:13" ht="30" customHeight="1" x14ac:dyDescent="0.3">
      <c r="A37" s="27" t="s">
        <v>1069</v>
      </c>
      <c r="B37" s="47" t="s">
        <v>603</v>
      </c>
      <c r="C37" s="47" t="s">
        <v>340</v>
      </c>
      <c r="D37" s="47" t="s">
        <v>255</v>
      </c>
      <c r="E37" s="46" t="s">
        <v>169</v>
      </c>
      <c r="F37" s="46">
        <v>3</v>
      </c>
      <c r="G37" s="3"/>
      <c r="H37" s="4">
        <v>125</v>
      </c>
      <c r="I37" s="4">
        <f t="shared" si="2"/>
        <v>151.25</v>
      </c>
      <c r="J37" s="18"/>
      <c r="K37" s="20"/>
      <c r="L37" s="18"/>
      <c r="M37" s="2"/>
    </row>
    <row r="38" spans="1:13" ht="30" customHeight="1" x14ac:dyDescent="0.3">
      <c r="A38" s="19" t="s">
        <v>299</v>
      </c>
      <c r="B38" s="3" t="s">
        <v>381</v>
      </c>
      <c r="C38" s="3"/>
      <c r="D38" s="3" t="s">
        <v>255</v>
      </c>
      <c r="E38" s="3">
        <v>2014</v>
      </c>
      <c r="F38" s="46">
        <v>3</v>
      </c>
      <c r="G38" s="3"/>
      <c r="H38" s="4">
        <v>32.229999999999997</v>
      </c>
      <c r="I38" s="4">
        <f t="shared" si="2"/>
        <v>38.998299999999993</v>
      </c>
      <c r="J38" s="18"/>
      <c r="K38" s="20"/>
      <c r="L38" s="18"/>
      <c r="M38" s="2"/>
    </row>
    <row r="39" spans="1:13" ht="30" customHeight="1" x14ac:dyDescent="0.3">
      <c r="A39" s="19" t="s">
        <v>299</v>
      </c>
      <c r="B39" s="3" t="s">
        <v>381</v>
      </c>
      <c r="C39" s="3"/>
      <c r="D39" s="3" t="s">
        <v>255</v>
      </c>
      <c r="E39" s="3">
        <v>2015</v>
      </c>
      <c r="F39" s="3">
        <v>3</v>
      </c>
      <c r="G39" s="3"/>
      <c r="H39" s="4">
        <v>32.229999999999997</v>
      </c>
      <c r="I39" s="4">
        <f t="shared" si="2"/>
        <v>38.998299999999993</v>
      </c>
      <c r="J39" s="18"/>
      <c r="K39" s="20"/>
      <c r="L39" s="18"/>
      <c r="M39" s="2"/>
    </row>
    <row r="40" spans="1:13" ht="30" customHeight="1" x14ac:dyDescent="0.3">
      <c r="A40" s="19" t="s">
        <v>299</v>
      </c>
      <c r="B40" s="3" t="s">
        <v>381</v>
      </c>
      <c r="C40" s="3"/>
      <c r="D40" s="3" t="s">
        <v>255</v>
      </c>
      <c r="E40" s="3">
        <v>2016</v>
      </c>
      <c r="F40" s="3">
        <v>1</v>
      </c>
      <c r="G40" s="3"/>
      <c r="H40" s="4">
        <v>32.229999999999997</v>
      </c>
      <c r="I40" s="4">
        <f t="shared" si="2"/>
        <v>38.998299999999993</v>
      </c>
      <c r="J40" s="18"/>
      <c r="K40" s="20"/>
      <c r="L40" s="18"/>
      <c r="M40" s="2"/>
    </row>
    <row r="41" spans="1:13" ht="30" customHeight="1" x14ac:dyDescent="0.3">
      <c r="A41" s="19" t="s">
        <v>299</v>
      </c>
      <c r="B41" s="3" t="s">
        <v>381</v>
      </c>
      <c r="C41" s="3"/>
      <c r="D41" s="3" t="s">
        <v>255</v>
      </c>
      <c r="E41" s="3">
        <v>2020</v>
      </c>
      <c r="F41" s="3">
        <v>6</v>
      </c>
      <c r="G41" s="3"/>
      <c r="H41" s="4">
        <v>32.229999999999997</v>
      </c>
      <c r="I41" s="4">
        <f t="shared" si="2"/>
        <v>38.998299999999993</v>
      </c>
      <c r="J41" s="18"/>
      <c r="K41" s="20" t="s">
        <v>30</v>
      </c>
      <c r="L41" s="18"/>
      <c r="M41" s="2"/>
    </row>
    <row r="42" spans="1:13" ht="30" customHeight="1" x14ac:dyDescent="0.3">
      <c r="A42" s="19" t="s">
        <v>299</v>
      </c>
      <c r="B42" s="3" t="s">
        <v>381</v>
      </c>
      <c r="C42" s="3"/>
      <c r="D42" s="3" t="s">
        <v>255</v>
      </c>
      <c r="E42" s="3">
        <v>2021</v>
      </c>
      <c r="F42" s="3">
        <v>6</v>
      </c>
      <c r="G42" s="3"/>
      <c r="H42" s="4">
        <v>32.229999999999997</v>
      </c>
      <c r="I42" s="4">
        <f t="shared" si="2"/>
        <v>38.998299999999993</v>
      </c>
      <c r="J42" s="18"/>
      <c r="K42" s="20" t="s">
        <v>30</v>
      </c>
      <c r="L42" s="18"/>
      <c r="M42" s="55"/>
    </row>
    <row r="43" spans="1:13" ht="30" customHeight="1" x14ac:dyDescent="0.3">
      <c r="A43" s="19" t="s">
        <v>299</v>
      </c>
      <c r="B43" s="3" t="s">
        <v>381</v>
      </c>
      <c r="C43" s="3"/>
      <c r="D43" s="3" t="s">
        <v>255</v>
      </c>
      <c r="E43" s="3">
        <v>2022</v>
      </c>
      <c r="F43" s="3">
        <v>6</v>
      </c>
      <c r="G43" s="3"/>
      <c r="H43" s="4">
        <v>32.229999999999997</v>
      </c>
      <c r="I43" s="4">
        <f t="shared" si="2"/>
        <v>38.998299999999993</v>
      </c>
      <c r="J43" s="18"/>
      <c r="K43" s="20" t="s">
        <v>34</v>
      </c>
      <c r="L43" s="18"/>
      <c r="M43" s="2"/>
    </row>
    <row r="44" spans="1:13" ht="30" customHeight="1" x14ac:dyDescent="0.3">
      <c r="A44" s="19" t="s">
        <v>299</v>
      </c>
      <c r="B44" s="3" t="s">
        <v>381</v>
      </c>
      <c r="C44" s="3"/>
      <c r="D44" s="3" t="s">
        <v>255</v>
      </c>
      <c r="E44" s="3">
        <v>2023</v>
      </c>
      <c r="F44" s="3">
        <v>12</v>
      </c>
      <c r="G44" s="3"/>
      <c r="H44" s="4">
        <v>32.229999999999997</v>
      </c>
      <c r="I44" s="4">
        <f t="shared" si="2"/>
        <v>38.998299999999993</v>
      </c>
      <c r="J44" s="18" t="s">
        <v>10</v>
      </c>
      <c r="K44" s="20" t="s">
        <v>34</v>
      </c>
      <c r="L44" s="18"/>
      <c r="M44" s="2"/>
    </row>
    <row r="45" spans="1:13" ht="30" customHeight="1" x14ac:dyDescent="0.3">
      <c r="A45" s="19" t="s">
        <v>298</v>
      </c>
      <c r="B45" s="3" t="s">
        <v>381</v>
      </c>
      <c r="C45" s="3"/>
      <c r="D45" s="3" t="s">
        <v>255</v>
      </c>
      <c r="E45" s="3">
        <v>2016</v>
      </c>
      <c r="F45" s="3">
        <v>1</v>
      </c>
      <c r="G45" s="3">
        <v>1.5</v>
      </c>
      <c r="H45" s="4">
        <v>66.12</v>
      </c>
      <c r="I45" s="4">
        <f t="shared" si="2"/>
        <v>80.005200000000002</v>
      </c>
      <c r="J45" s="18"/>
      <c r="K45" s="20" t="s">
        <v>33</v>
      </c>
      <c r="L45" s="18"/>
      <c r="M45" s="2"/>
    </row>
    <row r="46" spans="1:13" ht="30" customHeight="1" x14ac:dyDescent="0.3">
      <c r="A46" s="19" t="s">
        <v>298</v>
      </c>
      <c r="B46" s="3" t="s">
        <v>381</v>
      </c>
      <c r="C46" s="3"/>
      <c r="D46" s="3" t="s">
        <v>255</v>
      </c>
      <c r="E46" s="3">
        <v>2020</v>
      </c>
      <c r="F46" s="3">
        <v>1</v>
      </c>
      <c r="G46" s="3">
        <v>1.5</v>
      </c>
      <c r="H46" s="4">
        <v>66.12</v>
      </c>
      <c r="I46" s="4">
        <f t="shared" si="2"/>
        <v>80.005200000000002</v>
      </c>
      <c r="J46" s="18"/>
      <c r="K46" s="20" t="s">
        <v>33</v>
      </c>
      <c r="L46" s="18"/>
      <c r="M46" s="2"/>
    </row>
    <row r="47" spans="1:13" ht="30" customHeight="1" x14ac:dyDescent="0.3">
      <c r="A47" s="19" t="s">
        <v>298</v>
      </c>
      <c r="B47" s="3" t="s">
        <v>381</v>
      </c>
      <c r="C47" s="3"/>
      <c r="D47" s="3" t="s">
        <v>255</v>
      </c>
      <c r="E47" s="3">
        <v>2021</v>
      </c>
      <c r="F47" s="3">
        <v>1</v>
      </c>
      <c r="G47" s="3">
        <v>1.5</v>
      </c>
      <c r="H47" s="4">
        <v>66.12</v>
      </c>
      <c r="I47" s="4">
        <f t="shared" si="2"/>
        <v>80.005200000000002</v>
      </c>
      <c r="J47" s="18"/>
      <c r="K47" s="20" t="s">
        <v>33</v>
      </c>
      <c r="L47" s="18"/>
      <c r="M47" s="2"/>
    </row>
    <row r="48" spans="1:13" ht="30" customHeight="1" x14ac:dyDescent="0.3">
      <c r="A48" s="27" t="s">
        <v>592</v>
      </c>
      <c r="B48" s="47" t="s">
        <v>522</v>
      </c>
      <c r="C48" s="47"/>
      <c r="D48" s="47" t="s">
        <v>255</v>
      </c>
      <c r="E48" s="46">
        <v>2017</v>
      </c>
      <c r="F48" s="46">
        <v>6</v>
      </c>
      <c r="G48" s="3"/>
      <c r="H48" s="4">
        <v>32</v>
      </c>
      <c r="I48" s="4">
        <f t="shared" si="2"/>
        <v>38.72</v>
      </c>
      <c r="J48" s="18"/>
      <c r="K48" s="20"/>
      <c r="L48" s="18"/>
      <c r="M48" s="2"/>
    </row>
    <row r="49" spans="1:13" ht="30" customHeight="1" x14ac:dyDescent="0.3">
      <c r="A49" s="19" t="s">
        <v>104</v>
      </c>
      <c r="B49" s="3" t="s">
        <v>381</v>
      </c>
      <c r="C49" s="3"/>
      <c r="D49" s="3" t="s">
        <v>255</v>
      </c>
      <c r="E49" s="3">
        <v>2000</v>
      </c>
      <c r="F49" s="3">
        <v>6</v>
      </c>
      <c r="G49" s="3"/>
      <c r="H49" s="4">
        <v>79</v>
      </c>
      <c r="I49" s="4">
        <f t="shared" si="2"/>
        <v>95.59</v>
      </c>
      <c r="J49" s="18"/>
      <c r="K49" s="20"/>
      <c r="L49" s="18"/>
      <c r="M49" s="2"/>
    </row>
    <row r="50" spans="1:13" ht="30" customHeight="1" x14ac:dyDescent="0.3">
      <c r="A50" s="19" t="s">
        <v>104</v>
      </c>
      <c r="B50" s="47" t="s">
        <v>381</v>
      </c>
      <c r="C50" s="47"/>
      <c r="D50" s="47" t="s">
        <v>255</v>
      </c>
      <c r="E50" s="46">
        <v>2002</v>
      </c>
      <c r="F50" s="46">
        <v>6</v>
      </c>
      <c r="G50" s="3"/>
      <c r="H50" s="4">
        <v>37.19</v>
      </c>
      <c r="I50" s="4">
        <f t="shared" si="2"/>
        <v>44.999899999999997</v>
      </c>
      <c r="J50" s="18" t="s">
        <v>10</v>
      </c>
      <c r="K50" s="20" t="s">
        <v>24</v>
      </c>
      <c r="L50" s="18"/>
      <c r="M50" s="2"/>
    </row>
    <row r="51" spans="1:13" ht="30" customHeight="1" x14ac:dyDescent="0.3">
      <c r="A51" s="19" t="s">
        <v>104</v>
      </c>
      <c r="B51" s="47" t="s">
        <v>381</v>
      </c>
      <c r="C51" s="47"/>
      <c r="D51" s="47" t="s">
        <v>255</v>
      </c>
      <c r="E51" s="46">
        <v>2004</v>
      </c>
      <c r="F51" s="46">
        <v>12</v>
      </c>
      <c r="G51" s="3"/>
      <c r="H51" s="4">
        <v>37.19</v>
      </c>
      <c r="I51" s="4">
        <f t="shared" si="2"/>
        <v>44.999899999999997</v>
      </c>
      <c r="J51" s="18" t="s">
        <v>10</v>
      </c>
      <c r="K51" s="20" t="s">
        <v>30</v>
      </c>
      <c r="L51" s="18"/>
      <c r="M51" s="2"/>
    </row>
    <row r="52" spans="1:13" ht="30" customHeight="1" x14ac:dyDescent="0.3">
      <c r="A52" s="19" t="s">
        <v>104</v>
      </c>
      <c r="B52" s="3" t="s">
        <v>381</v>
      </c>
      <c r="C52" s="3"/>
      <c r="D52" s="3" t="s">
        <v>255</v>
      </c>
      <c r="E52" s="3">
        <v>2010</v>
      </c>
      <c r="F52" s="3">
        <v>1</v>
      </c>
      <c r="G52" s="3"/>
      <c r="H52" s="4">
        <v>75</v>
      </c>
      <c r="I52" s="4">
        <f t="shared" si="2"/>
        <v>90.75</v>
      </c>
      <c r="J52" s="18"/>
      <c r="K52" s="20"/>
      <c r="L52" s="18"/>
      <c r="M52" s="2"/>
    </row>
    <row r="53" spans="1:13" ht="30" customHeight="1" x14ac:dyDescent="0.3">
      <c r="A53" s="19" t="s">
        <v>104</v>
      </c>
      <c r="B53" s="3" t="s">
        <v>381</v>
      </c>
      <c r="C53" s="3"/>
      <c r="D53" s="3" t="s">
        <v>255</v>
      </c>
      <c r="E53" s="3">
        <v>2020</v>
      </c>
      <c r="F53" s="3">
        <v>6</v>
      </c>
      <c r="G53" s="3"/>
      <c r="H53" s="4">
        <v>43.8</v>
      </c>
      <c r="I53" s="4">
        <f t="shared" si="2"/>
        <v>52.997999999999998</v>
      </c>
      <c r="J53" s="18"/>
      <c r="K53" s="20" t="s">
        <v>30</v>
      </c>
      <c r="L53" s="18"/>
      <c r="M53" s="2"/>
    </row>
    <row r="54" spans="1:13" ht="30" customHeight="1" x14ac:dyDescent="0.3">
      <c r="A54" s="19" t="s">
        <v>104</v>
      </c>
      <c r="B54" s="3" t="s">
        <v>381</v>
      </c>
      <c r="C54" s="3"/>
      <c r="D54" s="3" t="s">
        <v>255</v>
      </c>
      <c r="E54" s="3">
        <v>2021</v>
      </c>
      <c r="F54" s="3">
        <v>6</v>
      </c>
      <c r="G54" s="3"/>
      <c r="H54" s="4">
        <v>43.8</v>
      </c>
      <c r="I54" s="4">
        <f t="shared" si="2"/>
        <v>52.997999999999998</v>
      </c>
      <c r="J54" s="18"/>
      <c r="K54" s="20" t="s">
        <v>30</v>
      </c>
      <c r="L54" s="18"/>
      <c r="M54" s="2"/>
    </row>
    <row r="55" spans="1:13" ht="30" customHeight="1" x14ac:dyDescent="0.3">
      <c r="A55" s="19" t="s">
        <v>104</v>
      </c>
      <c r="B55" s="3" t="s">
        <v>381</v>
      </c>
      <c r="C55" s="3"/>
      <c r="D55" s="3" t="s">
        <v>255</v>
      </c>
      <c r="E55" s="3">
        <v>2022</v>
      </c>
      <c r="F55" s="3">
        <v>6</v>
      </c>
      <c r="G55" s="3"/>
      <c r="H55" s="4">
        <v>43.8</v>
      </c>
      <c r="I55" s="4">
        <f t="shared" si="2"/>
        <v>52.997999999999998</v>
      </c>
      <c r="J55" s="18"/>
      <c r="K55" s="20"/>
      <c r="L55" s="18"/>
      <c r="M55" s="2"/>
    </row>
    <row r="56" spans="1:13" ht="30" customHeight="1" x14ac:dyDescent="0.3">
      <c r="A56" s="19" t="s">
        <v>104</v>
      </c>
      <c r="B56" s="3" t="s">
        <v>381</v>
      </c>
      <c r="C56" s="3"/>
      <c r="D56" s="3" t="s">
        <v>255</v>
      </c>
      <c r="E56" s="3">
        <v>2023</v>
      </c>
      <c r="F56" s="3">
        <v>12</v>
      </c>
      <c r="G56" s="3"/>
      <c r="H56" s="4">
        <v>44.63</v>
      </c>
      <c r="I56" s="4">
        <f t="shared" si="2"/>
        <v>54.002299999999998</v>
      </c>
      <c r="J56" s="18" t="s">
        <v>10</v>
      </c>
      <c r="K56" s="20"/>
      <c r="L56" s="18"/>
      <c r="M56" s="2"/>
    </row>
    <row r="57" spans="1:13" ht="30" customHeight="1" x14ac:dyDescent="0.3">
      <c r="A57" s="19" t="s">
        <v>613</v>
      </c>
      <c r="B57" s="3" t="s">
        <v>381</v>
      </c>
      <c r="C57" s="3"/>
      <c r="D57" s="3" t="s">
        <v>255</v>
      </c>
      <c r="E57" s="3">
        <v>1997</v>
      </c>
      <c r="F57" s="3">
        <v>1</v>
      </c>
      <c r="G57" s="3"/>
      <c r="H57" s="4">
        <v>65</v>
      </c>
      <c r="I57" s="4">
        <f t="shared" si="2"/>
        <v>78.649999999999991</v>
      </c>
      <c r="J57" s="18"/>
      <c r="K57" s="20"/>
      <c r="L57" s="18"/>
      <c r="M57" s="2"/>
    </row>
    <row r="58" spans="1:13" ht="30" customHeight="1" x14ac:dyDescent="0.3">
      <c r="A58" s="19" t="s">
        <v>613</v>
      </c>
      <c r="B58" s="3" t="s">
        <v>381</v>
      </c>
      <c r="C58" s="3"/>
      <c r="D58" s="3" t="s">
        <v>255</v>
      </c>
      <c r="E58" s="3">
        <v>2000</v>
      </c>
      <c r="F58" s="3">
        <v>1</v>
      </c>
      <c r="G58" s="3"/>
      <c r="H58" s="4">
        <v>65</v>
      </c>
      <c r="I58" s="4">
        <f t="shared" si="2"/>
        <v>78.649999999999991</v>
      </c>
      <c r="J58" s="18"/>
      <c r="K58" s="20"/>
      <c r="L58" s="18"/>
      <c r="M58" s="2"/>
    </row>
    <row r="59" spans="1:13" ht="30" customHeight="1" x14ac:dyDescent="0.3">
      <c r="A59" s="27" t="s">
        <v>1106</v>
      </c>
      <c r="B59" s="47" t="s">
        <v>381</v>
      </c>
      <c r="C59" s="47"/>
      <c r="D59" s="47" t="s">
        <v>255</v>
      </c>
      <c r="E59" s="46">
        <v>1998</v>
      </c>
      <c r="F59" s="46">
        <v>1</v>
      </c>
      <c r="G59" s="3"/>
      <c r="H59" s="4">
        <v>75</v>
      </c>
      <c r="I59" s="4">
        <f t="shared" si="2"/>
        <v>90.75</v>
      </c>
      <c r="J59" s="18"/>
      <c r="K59" s="20"/>
      <c r="L59" s="18"/>
      <c r="M59" s="2"/>
    </row>
    <row r="60" spans="1:13" ht="30" customHeight="1" x14ac:dyDescent="0.3">
      <c r="A60" s="19" t="s">
        <v>464</v>
      </c>
      <c r="B60" s="3" t="s">
        <v>381</v>
      </c>
      <c r="C60" s="3"/>
      <c r="D60" s="3" t="s">
        <v>255</v>
      </c>
      <c r="E60" s="3">
        <v>2020</v>
      </c>
      <c r="F60" s="3">
        <v>1</v>
      </c>
      <c r="G60" s="3">
        <v>1.5</v>
      </c>
      <c r="H60" s="4">
        <v>90.91</v>
      </c>
      <c r="I60" s="4">
        <f t="shared" si="2"/>
        <v>110.00109999999999</v>
      </c>
      <c r="J60" s="18"/>
      <c r="K60" s="20" t="s">
        <v>33</v>
      </c>
      <c r="L60" s="18"/>
      <c r="M60" s="2"/>
    </row>
    <row r="61" spans="1:13" ht="30" customHeight="1" x14ac:dyDescent="0.3">
      <c r="A61" s="19" t="s">
        <v>589</v>
      </c>
      <c r="B61" s="3" t="s">
        <v>73</v>
      </c>
      <c r="C61" s="3"/>
      <c r="D61" s="3" t="s">
        <v>255</v>
      </c>
      <c r="E61" s="3">
        <v>1998</v>
      </c>
      <c r="F61" s="3">
        <v>1</v>
      </c>
      <c r="G61" s="3"/>
      <c r="H61" s="4">
        <v>265</v>
      </c>
      <c r="I61" s="4">
        <f t="shared" si="2"/>
        <v>320.64999999999998</v>
      </c>
      <c r="J61" s="3"/>
      <c r="K61" s="21"/>
      <c r="L61" s="18"/>
      <c r="M61" s="2"/>
    </row>
    <row r="62" spans="1:13" ht="30" customHeight="1" x14ac:dyDescent="0.3">
      <c r="A62" s="19" t="s">
        <v>589</v>
      </c>
      <c r="B62" s="3" t="s">
        <v>73</v>
      </c>
      <c r="C62" s="3"/>
      <c r="D62" s="3" t="s">
        <v>255</v>
      </c>
      <c r="E62" s="3">
        <v>2015</v>
      </c>
      <c r="F62" s="3">
        <v>1</v>
      </c>
      <c r="G62" s="3"/>
      <c r="H62" s="4">
        <v>145</v>
      </c>
      <c r="I62" s="4">
        <f t="shared" si="2"/>
        <v>175.45</v>
      </c>
      <c r="J62" s="3"/>
      <c r="K62" s="21"/>
      <c r="L62" s="18"/>
      <c r="M62" s="2"/>
    </row>
    <row r="63" spans="1:13" ht="30" customHeight="1" x14ac:dyDescent="0.3">
      <c r="A63" s="27" t="s">
        <v>663</v>
      </c>
      <c r="B63" s="47" t="s">
        <v>536</v>
      </c>
      <c r="C63" s="47"/>
      <c r="D63" s="3" t="s">
        <v>255</v>
      </c>
      <c r="E63" s="46">
        <v>2020</v>
      </c>
      <c r="F63" s="46">
        <v>6</v>
      </c>
      <c r="G63" s="3"/>
      <c r="H63" s="4">
        <v>24.79</v>
      </c>
      <c r="I63" s="4">
        <f t="shared" si="2"/>
        <v>29.995899999999999</v>
      </c>
      <c r="J63" s="18"/>
      <c r="K63" s="20"/>
      <c r="L63" s="18"/>
      <c r="M63" s="2"/>
    </row>
    <row r="64" spans="1:13" ht="30" customHeight="1" x14ac:dyDescent="0.3">
      <c r="A64" s="19" t="s">
        <v>593</v>
      </c>
      <c r="B64" s="3" t="s">
        <v>92</v>
      </c>
      <c r="C64" s="3"/>
      <c r="D64" s="3" t="s">
        <v>255</v>
      </c>
      <c r="E64" s="3">
        <v>2001</v>
      </c>
      <c r="F64" s="3">
        <v>2</v>
      </c>
      <c r="G64" s="3"/>
      <c r="H64" s="4">
        <v>40</v>
      </c>
      <c r="I64" s="4">
        <f t="shared" si="2"/>
        <v>48.4</v>
      </c>
      <c r="J64" s="18"/>
      <c r="K64" s="20"/>
      <c r="L64" s="18"/>
      <c r="M64" s="2"/>
    </row>
    <row r="65" spans="1:13" ht="30" customHeight="1" x14ac:dyDescent="0.3">
      <c r="A65" s="19" t="s">
        <v>998</v>
      </c>
      <c r="B65" s="46" t="s">
        <v>1119</v>
      </c>
      <c r="C65" s="3"/>
      <c r="D65" s="3" t="s">
        <v>255</v>
      </c>
      <c r="E65" s="3">
        <v>2020</v>
      </c>
      <c r="F65" s="3">
        <v>1</v>
      </c>
      <c r="G65" s="3"/>
      <c r="H65" s="4">
        <v>62</v>
      </c>
      <c r="I65" s="4">
        <f t="shared" si="2"/>
        <v>75.02</v>
      </c>
      <c r="J65" s="18"/>
      <c r="K65" s="20"/>
      <c r="L65" s="18"/>
      <c r="M65" s="2"/>
    </row>
    <row r="66" spans="1:13" ht="30" customHeight="1" x14ac:dyDescent="0.3">
      <c r="A66" s="19" t="s">
        <v>998</v>
      </c>
      <c r="B66" s="46" t="s">
        <v>1119</v>
      </c>
      <c r="C66" s="3"/>
      <c r="D66" s="3" t="s">
        <v>255</v>
      </c>
      <c r="E66" s="3">
        <v>2021</v>
      </c>
      <c r="F66" s="3">
        <v>11</v>
      </c>
      <c r="G66" s="3"/>
      <c r="H66" s="4">
        <v>62</v>
      </c>
      <c r="I66" s="4">
        <f t="shared" si="2"/>
        <v>75.02</v>
      </c>
      <c r="J66" s="18"/>
      <c r="K66" s="20"/>
      <c r="L66" s="18"/>
      <c r="M66" s="2"/>
    </row>
    <row r="67" spans="1:13" ht="30" customHeight="1" x14ac:dyDescent="0.3">
      <c r="A67" s="19" t="s">
        <v>998</v>
      </c>
      <c r="B67" s="46" t="s">
        <v>1119</v>
      </c>
      <c r="C67" s="3"/>
      <c r="D67" s="3" t="s">
        <v>255</v>
      </c>
      <c r="E67" s="3">
        <v>2022</v>
      </c>
      <c r="F67" s="3">
        <v>2</v>
      </c>
      <c r="G67" s="3"/>
      <c r="H67" s="4">
        <v>65</v>
      </c>
      <c r="I67" s="4">
        <f t="shared" si="2"/>
        <v>78.649999999999991</v>
      </c>
      <c r="J67" s="18"/>
      <c r="K67" s="20"/>
      <c r="L67" s="18"/>
      <c r="M67" s="2"/>
    </row>
    <row r="68" spans="1:13" ht="30" customHeight="1" x14ac:dyDescent="0.3">
      <c r="A68" s="27" t="s">
        <v>1223</v>
      </c>
      <c r="B68" s="47" t="s">
        <v>381</v>
      </c>
      <c r="C68" s="47"/>
      <c r="D68" s="47" t="s">
        <v>255</v>
      </c>
      <c r="E68" s="46">
        <v>2019</v>
      </c>
      <c r="F68" s="46">
        <v>3</v>
      </c>
      <c r="G68" s="3"/>
      <c r="H68" s="4">
        <v>135</v>
      </c>
      <c r="I68" s="4">
        <f t="shared" si="2"/>
        <v>163.35</v>
      </c>
      <c r="J68" s="18"/>
      <c r="K68" s="20" t="s">
        <v>33</v>
      </c>
      <c r="L68" s="18"/>
      <c r="M68" s="2"/>
    </row>
    <row r="69" spans="1:13" ht="30" customHeight="1" x14ac:dyDescent="0.3">
      <c r="A69" s="27" t="s">
        <v>1107</v>
      </c>
      <c r="B69" s="47" t="s">
        <v>1108</v>
      </c>
      <c r="C69" s="47"/>
      <c r="D69" s="47" t="s">
        <v>255</v>
      </c>
      <c r="E69" s="46">
        <v>1988</v>
      </c>
      <c r="F69" s="46">
        <v>1</v>
      </c>
      <c r="G69" s="3"/>
      <c r="H69" s="4">
        <v>125</v>
      </c>
      <c r="I69" s="4">
        <f t="shared" si="2"/>
        <v>151.25</v>
      </c>
      <c r="J69" s="18"/>
      <c r="K69" s="20"/>
      <c r="L69" s="18"/>
      <c r="M69" s="2"/>
    </row>
    <row r="70" spans="1:13" ht="30" customHeight="1" x14ac:dyDescent="0.3">
      <c r="A70" s="27" t="s">
        <v>1107</v>
      </c>
      <c r="B70" s="47" t="s">
        <v>1108</v>
      </c>
      <c r="C70" s="47"/>
      <c r="D70" s="47" t="s">
        <v>255</v>
      </c>
      <c r="E70" s="46">
        <v>1999</v>
      </c>
      <c r="F70" s="46">
        <v>2</v>
      </c>
      <c r="G70" s="3"/>
      <c r="H70" s="4">
        <v>45</v>
      </c>
      <c r="I70" s="4">
        <f t="shared" si="2"/>
        <v>54.449999999999996</v>
      </c>
      <c r="J70" s="18" t="s">
        <v>10</v>
      </c>
      <c r="K70" s="20"/>
      <c r="L70" s="18"/>
      <c r="M70" s="2"/>
    </row>
    <row r="71" spans="1:13" ht="30" customHeight="1" x14ac:dyDescent="0.3">
      <c r="A71" s="27" t="s">
        <v>1107</v>
      </c>
      <c r="B71" s="47" t="s">
        <v>1108</v>
      </c>
      <c r="C71" s="47"/>
      <c r="D71" s="47" t="s">
        <v>255</v>
      </c>
      <c r="E71" s="46">
        <v>2010</v>
      </c>
      <c r="F71" s="46">
        <v>2</v>
      </c>
      <c r="G71" s="3"/>
      <c r="H71" s="4">
        <v>75</v>
      </c>
      <c r="I71" s="4">
        <f t="shared" si="2"/>
        <v>90.75</v>
      </c>
      <c r="J71" s="18"/>
      <c r="K71" s="20"/>
      <c r="L71" s="18"/>
      <c r="M71" s="2"/>
    </row>
    <row r="72" spans="1:13" ht="30" customHeight="1" x14ac:dyDescent="0.3">
      <c r="A72" s="27" t="s">
        <v>1716</v>
      </c>
      <c r="B72" s="47" t="s">
        <v>63</v>
      </c>
      <c r="C72" s="47"/>
      <c r="D72" s="47" t="s">
        <v>255</v>
      </c>
      <c r="E72" s="46">
        <v>2001</v>
      </c>
      <c r="F72" s="46">
        <v>2</v>
      </c>
      <c r="G72" s="3"/>
      <c r="H72" s="4">
        <v>20</v>
      </c>
      <c r="I72" s="4">
        <f>H72*Bordeaux!$L$7</f>
        <v>24.2</v>
      </c>
      <c r="J72" s="18" t="s">
        <v>10</v>
      </c>
      <c r="K72" s="20" t="s">
        <v>372</v>
      </c>
      <c r="L72" s="18"/>
      <c r="M72" s="2"/>
    </row>
    <row r="73" spans="1:13" ht="30" customHeight="1" x14ac:dyDescent="0.3">
      <c r="A73" s="27" t="s">
        <v>1638</v>
      </c>
      <c r="B73" s="47" t="s">
        <v>63</v>
      </c>
      <c r="C73" s="47"/>
      <c r="D73" s="47" t="s">
        <v>255</v>
      </c>
      <c r="E73" s="46">
        <v>2003</v>
      </c>
      <c r="F73" s="46">
        <v>3</v>
      </c>
      <c r="G73" s="3"/>
      <c r="H73" s="4">
        <v>20</v>
      </c>
      <c r="I73" s="4">
        <f>H73*Bordeaux!$L$7</f>
        <v>24.2</v>
      </c>
      <c r="J73" s="18" t="s">
        <v>10</v>
      </c>
      <c r="K73" s="20"/>
      <c r="L73" s="18"/>
      <c r="M73" s="2"/>
    </row>
    <row r="74" spans="1:13" ht="30" customHeight="1" x14ac:dyDescent="0.3">
      <c r="A74" s="19" t="s">
        <v>590</v>
      </c>
      <c r="B74" s="47" t="s">
        <v>73</v>
      </c>
      <c r="C74" s="47"/>
      <c r="D74" s="47" t="s">
        <v>255</v>
      </c>
      <c r="E74" s="46">
        <v>1986</v>
      </c>
      <c r="F74" s="46">
        <v>1</v>
      </c>
      <c r="G74" s="3"/>
      <c r="H74" s="4">
        <v>855</v>
      </c>
      <c r="I74" s="4">
        <f t="shared" ref="I74:I92" si="3">H74*$L$7</f>
        <v>1034.55</v>
      </c>
      <c r="J74" s="18"/>
      <c r="K74" s="20"/>
      <c r="L74" s="18"/>
      <c r="M74" s="2"/>
    </row>
    <row r="75" spans="1:13" ht="30" customHeight="1" x14ac:dyDescent="0.3">
      <c r="A75" s="19" t="s">
        <v>590</v>
      </c>
      <c r="B75" s="3" t="s">
        <v>73</v>
      </c>
      <c r="C75" s="3"/>
      <c r="D75" s="3" t="s">
        <v>255</v>
      </c>
      <c r="E75" s="3">
        <v>1998</v>
      </c>
      <c r="F75" s="3">
        <v>1</v>
      </c>
      <c r="G75" s="3"/>
      <c r="H75" s="4">
        <v>650</v>
      </c>
      <c r="I75" s="4">
        <f t="shared" si="3"/>
        <v>786.5</v>
      </c>
      <c r="J75" s="3"/>
      <c r="K75" s="21"/>
      <c r="L75" s="18"/>
      <c r="M75" s="2"/>
    </row>
    <row r="76" spans="1:13" ht="30" customHeight="1" x14ac:dyDescent="0.3">
      <c r="A76" s="19" t="s">
        <v>590</v>
      </c>
      <c r="B76" s="3" t="s">
        <v>73</v>
      </c>
      <c r="C76" s="3"/>
      <c r="D76" s="3" t="s">
        <v>255</v>
      </c>
      <c r="E76" s="3">
        <v>1999</v>
      </c>
      <c r="F76" s="3">
        <v>1</v>
      </c>
      <c r="G76" s="3"/>
      <c r="H76" s="4">
        <v>375</v>
      </c>
      <c r="I76" s="4">
        <f t="shared" si="3"/>
        <v>453.75</v>
      </c>
      <c r="J76" s="3"/>
      <c r="K76" s="21"/>
      <c r="L76" s="18"/>
      <c r="M76" s="2"/>
    </row>
    <row r="77" spans="1:13" ht="30" customHeight="1" x14ac:dyDescent="0.3">
      <c r="A77" s="19" t="s">
        <v>590</v>
      </c>
      <c r="B77" s="3" t="s">
        <v>73</v>
      </c>
      <c r="C77" s="3"/>
      <c r="D77" s="3" t="s">
        <v>255</v>
      </c>
      <c r="E77" s="3">
        <v>2016</v>
      </c>
      <c r="F77" s="3">
        <v>1</v>
      </c>
      <c r="G77" s="3"/>
      <c r="H77" s="4">
        <v>295</v>
      </c>
      <c r="I77" s="4">
        <f t="shared" si="3"/>
        <v>356.95</v>
      </c>
      <c r="J77" s="3"/>
      <c r="K77" s="21"/>
      <c r="L77" s="18"/>
      <c r="M77" s="2"/>
    </row>
    <row r="78" spans="1:13" ht="30" customHeight="1" x14ac:dyDescent="0.3">
      <c r="A78" s="19" t="s">
        <v>1764</v>
      </c>
      <c r="B78" s="3" t="s">
        <v>101</v>
      </c>
      <c r="C78" s="3" t="s">
        <v>340</v>
      </c>
      <c r="D78" s="3" t="s">
        <v>255</v>
      </c>
      <c r="E78" s="3">
        <v>2001</v>
      </c>
      <c r="F78" s="3">
        <v>4</v>
      </c>
      <c r="G78" s="3"/>
      <c r="H78" s="4">
        <v>125</v>
      </c>
      <c r="I78" s="4">
        <f t="shared" si="3"/>
        <v>151.25</v>
      </c>
      <c r="J78" s="18" t="s">
        <v>10</v>
      </c>
      <c r="K78" s="20"/>
      <c r="L78" s="18"/>
      <c r="M78" s="2"/>
    </row>
    <row r="79" spans="1:13" ht="30" customHeight="1" x14ac:dyDescent="0.3">
      <c r="A79" s="59" t="s">
        <v>1936</v>
      </c>
      <c r="B79" s="47" t="s">
        <v>1927</v>
      </c>
      <c r="C79" s="47"/>
      <c r="D79" s="47" t="s">
        <v>255</v>
      </c>
      <c r="E79" s="46">
        <v>2003</v>
      </c>
      <c r="F79" s="46">
        <v>1</v>
      </c>
      <c r="G79" s="3"/>
      <c r="H79" s="4">
        <v>30</v>
      </c>
      <c r="I79" s="4">
        <f t="shared" si="3"/>
        <v>36.299999999999997</v>
      </c>
      <c r="J79" s="18" t="s">
        <v>10</v>
      </c>
      <c r="K79" s="20"/>
      <c r="L79" s="18"/>
      <c r="M79" s="2"/>
    </row>
    <row r="80" spans="1:13" ht="30" customHeight="1" x14ac:dyDescent="0.3">
      <c r="A80" s="19" t="s">
        <v>1164</v>
      </c>
      <c r="B80" s="3" t="s">
        <v>381</v>
      </c>
      <c r="C80" s="3" t="s">
        <v>340</v>
      </c>
      <c r="D80" s="3" t="s">
        <v>255</v>
      </c>
      <c r="E80" s="3">
        <v>2022</v>
      </c>
      <c r="F80" s="3">
        <v>6</v>
      </c>
      <c r="G80" s="3"/>
      <c r="H80" s="4">
        <v>45.46</v>
      </c>
      <c r="I80" s="4">
        <f t="shared" si="3"/>
        <v>55.006599999999999</v>
      </c>
      <c r="J80" s="18"/>
      <c r="K80" s="20"/>
      <c r="L80" s="18"/>
      <c r="M80" s="2"/>
    </row>
    <row r="81" spans="1:13" ht="30" customHeight="1" x14ac:dyDescent="0.3">
      <c r="A81" s="27" t="s">
        <v>1456</v>
      </c>
      <c r="B81" s="47" t="s">
        <v>1444</v>
      </c>
      <c r="C81" s="47" t="s">
        <v>358</v>
      </c>
      <c r="D81" s="47" t="s">
        <v>255</v>
      </c>
      <c r="E81" s="46">
        <v>2000</v>
      </c>
      <c r="F81" s="46">
        <v>1</v>
      </c>
      <c r="G81" s="3"/>
      <c r="H81" s="4">
        <v>29</v>
      </c>
      <c r="I81" s="4">
        <f t="shared" si="3"/>
        <v>35.089999999999996</v>
      </c>
      <c r="J81" s="18"/>
      <c r="K81" s="20"/>
      <c r="L81" s="18"/>
      <c r="M81" s="2"/>
    </row>
    <row r="82" spans="1:13" ht="30" customHeight="1" x14ac:dyDescent="0.3">
      <c r="A82" s="27" t="s">
        <v>2005</v>
      </c>
      <c r="B82" s="47" t="s">
        <v>679</v>
      </c>
      <c r="C82" s="47" t="s">
        <v>340</v>
      </c>
      <c r="D82" s="47" t="s">
        <v>255</v>
      </c>
      <c r="E82" s="46">
        <v>2023</v>
      </c>
      <c r="F82" s="46">
        <v>4</v>
      </c>
      <c r="G82" s="3"/>
      <c r="H82" s="4">
        <v>40.5</v>
      </c>
      <c r="I82" s="4">
        <f t="shared" si="3"/>
        <v>49.004999999999995</v>
      </c>
      <c r="J82" s="18"/>
      <c r="K82" s="20"/>
      <c r="L82" s="18"/>
      <c r="M82" s="2"/>
    </row>
    <row r="83" spans="1:13" ht="30" customHeight="1" x14ac:dyDescent="0.3">
      <c r="A83" s="58" t="s">
        <v>1277</v>
      </c>
      <c r="B83" s="3" t="s">
        <v>1276</v>
      </c>
      <c r="C83" s="3"/>
      <c r="D83" s="3" t="s">
        <v>255</v>
      </c>
      <c r="E83" s="3">
        <v>2013</v>
      </c>
      <c r="F83" s="3">
        <v>1</v>
      </c>
      <c r="G83" s="3"/>
      <c r="H83" s="4">
        <v>39</v>
      </c>
      <c r="I83" s="4">
        <f t="shared" si="3"/>
        <v>47.19</v>
      </c>
      <c r="J83" s="18"/>
      <c r="K83" s="20"/>
      <c r="L83" s="18"/>
      <c r="M83" s="2"/>
    </row>
    <row r="84" spans="1:13" ht="30" customHeight="1" x14ac:dyDescent="0.3">
      <c r="A84" s="27" t="s">
        <v>660</v>
      </c>
      <c r="B84" s="47" t="s">
        <v>659</v>
      </c>
      <c r="C84" s="47"/>
      <c r="D84" s="47" t="s">
        <v>255</v>
      </c>
      <c r="E84" s="46">
        <v>2023</v>
      </c>
      <c r="F84" s="46">
        <v>10</v>
      </c>
      <c r="G84" s="3"/>
      <c r="H84" s="4">
        <v>37.19</v>
      </c>
      <c r="I84" s="4">
        <f t="shared" si="3"/>
        <v>44.999899999999997</v>
      </c>
      <c r="J84" s="18" t="s">
        <v>10</v>
      </c>
      <c r="K84" s="20"/>
      <c r="L84" s="18"/>
      <c r="M84" s="2"/>
    </row>
    <row r="85" spans="1:13" ht="30" customHeight="1" x14ac:dyDescent="0.3">
      <c r="A85" s="27" t="s">
        <v>1803</v>
      </c>
      <c r="B85" s="47" t="s">
        <v>1445</v>
      </c>
      <c r="C85" s="47"/>
      <c r="D85" s="47" t="s">
        <v>255</v>
      </c>
      <c r="E85" s="46">
        <v>2001</v>
      </c>
      <c r="F85" s="46">
        <v>1</v>
      </c>
      <c r="G85" s="3"/>
      <c r="H85" s="4">
        <v>45</v>
      </c>
      <c r="I85" s="4">
        <f t="shared" si="3"/>
        <v>54.449999999999996</v>
      </c>
      <c r="J85" s="18" t="s">
        <v>10</v>
      </c>
      <c r="K85" s="20"/>
      <c r="L85" s="18"/>
      <c r="M85" s="55"/>
    </row>
    <row r="86" spans="1:13" ht="30" customHeight="1" x14ac:dyDescent="0.3">
      <c r="A86" s="27" t="s">
        <v>1804</v>
      </c>
      <c r="B86" s="47" t="s">
        <v>1443</v>
      </c>
      <c r="C86" s="47"/>
      <c r="D86" s="47" t="s">
        <v>255</v>
      </c>
      <c r="E86" s="46">
        <v>2001</v>
      </c>
      <c r="F86" s="46">
        <v>1</v>
      </c>
      <c r="G86" s="3"/>
      <c r="H86" s="4">
        <v>45</v>
      </c>
      <c r="I86" s="4">
        <f t="shared" si="3"/>
        <v>54.449999999999996</v>
      </c>
      <c r="J86" s="18" t="s">
        <v>10</v>
      </c>
      <c r="K86" s="20"/>
      <c r="L86" s="18"/>
      <c r="M86" s="2"/>
    </row>
    <row r="87" spans="1:13" ht="30" customHeight="1" x14ac:dyDescent="0.3">
      <c r="A87" s="59" t="s">
        <v>1939</v>
      </c>
      <c r="B87" s="47" t="s">
        <v>1928</v>
      </c>
      <c r="C87" s="47"/>
      <c r="D87" s="47" t="s">
        <v>255</v>
      </c>
      <c r="E87" s="46">
        <v>1999</v>
      </c>
      <c r="F87" s="46">
        <v>1</v>
      </c>
      <c r="G87" s="3"/>
      <c r="H87" s="4">
        <v>245</v>
      </c>
      <c r="I87" s="4">
        <f t="shared" si="3"/>
        <v>296.45</v>
      </c>
      <c r="J87" s="18" t="s">
        <v>10</v>
      </c>
      <c r="K87" s="20"/>
      <c r="L87" s="18"/>
      <c r="M87" s="2"/>
    </row>
    <row r="88" spans="1:13" ht="30" customHeight="1" x14ac:dyDescent="0.3">
      <c r="A88" s="59" t="s">
        <v>1940</v>
      </c>
      <c r="B88" s="47" t="s">
        <v>1928</v>
      </c>
      <c r="C88" s="47"/>
      <c r="D88" s="47" t="s">
        <v>255</v>
      </c>
      <c r="E88" s="46">
        <v>1999</v>
      </c>
      <c r="F88" s="46">
        <v>1</v>
      </c>
      <c r="G88" s="3"/>
      <c r="H88" s="4">
        <v>175</v>
      </c>
      <c r="I88" s="4">
        <f t="shared" si="3"/>
        <v>211.75</v>
      </c>
      <c r="J88" s="18" t="s">
        <v>10</v>
      </c>
      <c r="K88" s="20"/>
      <c r="L88" s="18"/>
      <c r="M88" s="2"/>
    </row>
    <row r="89" spans="1:13" ht="30" customHeight="1" x14ac:dyDescent="0.3">
      <c r="A89" s="59" t="s">
        <v>1941</v>
      </c>
      <c r="B89" s="47" t="s">
        <v>1928</v>
      </c>
      <c r="C89" s="47"/>
      <c r="D89" s="47" t="s">
        <v>255</v>
      </c>
      <c r="E89" s="46">
        <v>1999</v>
      </c>
      <c r="F89" s="46">
        <v>1</v>
      </c>
      <c r="G89" s="3"/>
      <c r="H89" s="4">
        <v>145</v>
      </c>
      <c r="I89" s="4">
        <f t="shared" si="3"/>
        <v>175.45</v>
      </c>
      <c r="J89" s="18" t="s">
        <v>10</v>
      </c>
      <c r="K89" s="20"/>
      <c r="L89" s="18"/>
      <c r="M89" s="2"/>
    </row>
    <row r="90" spans="1:13" ht="30" customHeight="1" x14ac:dyDescent="0.3">
      <c r="A90" s="19" t="s">
        <v>485</v>
      </c>
      <c r="B90" s="3" t="s">
        <v>484</v>
      </c>
      <c r="C90" s="3"/>
      <c r="D90" s="3" t="s">
        <v>255</v>
      </c>
      <c r="E90" s="3">
        <v>2019</v>
      </c>
      <c r="F90" s="3">
        <v>2</v>
      </c>
      <c r="G90" s="3"/>
      <c r="H90" s="4">
        <v>37.19</v>
      </c>
      <c r="I90" s="4">
        <f t="shared" si="3"/>
        <v>44.999899999999997</v>
      </c>
      <c r="J90" s="18"/>
      <c r="K90" s="20"/>
      <c r="L90" s="18"/>
      <c r="M90" s="2"/>
    </row>
    <row r="91" spans="1:13" ht="30" customHeight="1" x14ac:dyDescent="0.3">
      <c r="A91" s="19" t="s">
        <v>401</v>
      </c>
      <c r="B91" s="3" t="s">
        <v>290</v>
      </c>
      <c r="C91" s="3"/>
      <c r="D91" s="3" t="s">
        <v>255</v>
      </c>
      <c r="E91" s="3">
        <v>2009</v>
      </c>
      <c r="F91" s="3">
        <v>3</v>
      </c>
      <c r="G91" s="3"/>
      <c r="H91" s="4">
        <v>545</v>
      </c>
      <c r="I91" s="4">
        <f t="shared" si="3"/>
        <v>659.44999999999993</v>
      </c>
      <c r="J91" s="18"/>
      <c r="K91" s="20"/>
      <c r="L91" s="18"/>
      <c r="M91" s="2"/>
    </row>
    <row r="92" spans="1:13" ht="30" customHeight="1" x14ac:dyDescent="0.3">
      <c r="A92" s="27" t="s">
        <v>585</v>
      </c>
      <c r="B92" s="47" t="s">
        <v>582</v>
      </c>
      <c r="C92" s="47"/>
      <c r="D92" s="47" t="s">
        <v>255</v>
      </c>
      <c r="E92" s="46">
        <v>2020</v>
      </c>
      <c r="F92" s="46">
        <v>1</v>
      </c>
      <c r="G92" s="3"/>
      <c r="H92" s="4">
        <v>59</v>
      </c>
      <c r="I92" s="4">
        <f t="shared" si="3"/>
        <v>71.39</v>
      </c>
      <c r="J92" s="18"/>
      <c r="K92" s="20"/>
      <c r="L92" s="18"/>
      <c r="M92" s="2"/>
    </row>
    <row r="93" spans="1:13" ht="30" customHeight="1" x14ac:dyDescent="0.3">
      <c r="A93" s="27" t="s">
        <v>1999</v>
      </c>
      <c r="B93" s="47" t="s">
        <v>1983</v>
      </c>
      <c r="C93" s="47"/>
      <c r="D93" s="47" t="s">
        <v>255</v>
      </c>
      <c r="E93" s="46">
        <v>2019</v>
      </c>
      <c r="F93" s="46">
        <v>1</v>
      </c>
      <c r="G93" s="3"/>
      <c r="H93" s="4">
        <v>35</v>
      </c>
      <c r="I93" s="4">
        <f>H93*Bordeaux!$L$7</f>
        <v>42.35</v>
      </c>
      <c r="J93" s="18" t="s">
        <v>10</v>
      </c>
      <c r="K93" s="20"/>
      <c r="L93" s="18"/>
      <c r="M93" s="2"/>
    </row>
    <row r="94" spans="1:13" ht="30" customHeight="1" x14ac:dyDescent="0.3">
      <c r="A94" s="19" t="s">
        <v>1761</v>
      </c>
      <c r="B94" s="3" t="s">
        <v>290</v>
      </c>
      <c r="C94" s="3"/>
      <c r="D94" s="3" t="s">
        <v>255</v>
      </c>
      <c r="E94" s="3">
        <v>2004</v>
      </c>
      <c r="F94" s="3">
        <v>1</v>
      </c>
      <c r="G94" s="3">
        <v>1.5</v>
      </c>
      <c r="H94" s="4">
        <v>275</v>
      </c>
      <c r="I94" s="4">
        <f t="shared" ref="I94:I125" si="4">H94*$L$7</f>
        <v>332.75</v>
      </c>
      <c r="J94" s="18" t="s">
        <v>10</v>
      </c>
      <c r="K94" s="20"/>
      <c r="L94" s="18"/>
      <c r="M94" s="2"/>
    </row>
    <row r="95" spans="1:13" ht="30" customHeight="1" x14ac:dyDescent="0.3">
      <c r="A95" s="19" t="s">
        <v>1799</v>
      </c>
      <c r="B95" s="3" t="s">
        <v>1798</v>
      </c>
      <c r="C95" s="3" t="s">
        <v>340</v>
      </c>
      <c r="D95" s="3" t="s">
        <v>255</v>
      </c>
      <c r="E95" s="3">
        <v>2021</v>
      </c>
      <c r="F95" s="3">
        <v>6</v>
      </c>
      <c r="G95" s="3"/>
      <c r="H95" s="4">
        <v>25.62</v>
      </c>
      <c r="I95" s="4">
        <f t="shared" si="4"/>
        <v>31.0002</v>
      </c>
      <c r="J95" s="18"/>
      <c r="K95" s="20"/>
      <c r="L95" s="18"/>
      <c r="M95" s="2"/>
    </row>
    <row r="96" spans="1:13" ht="30" customHeight="1" x14ac:dyDescent="0.3">
      <c r="A96" s="19" t="s">
        <v>1799</v>
      </c>
      <c r="B96" s="3" t="s">
        <v>221</v>
      </c>
      <c r="C96" s="3" t="s">
        <v>340</v>
      </c>
      <c r="D96" s="3" t="s">
        <v>255</v>
      </c>
      <c r="E96" s="3">
        <v>2023</v>
      </c>
      <c r="F96" s="3">
        <v>12</v>
      </c>
      <c r="G96" s="3"/>
      <c r="H96" s="4">
        <v>7.03</v>
      </c>
      <c r="I96" s="4">
        <f t="shared" si="4"/>
        <v>8.5062999999999995</v>
      </c>
      <c r="J96" s="18"/>
      <c r="K96" s="20"/>
      <c r="L96" s="18"/>
      <c r="M96" s="2"/>
    </row>
    <row r="97" spans="1:13" ht="30" customHeight="1" x14ac:dyDescent="0.3">
      <c r="A97" s="19" t="s">
        <v>1799</v>
      </c>
      <c r="B97" s="3" t="s">
        <v>1158</v>
      </c>
      <c r="C97" s="3" t="s">
        <v>340</v>
      </c>
      <c r="D97" s="3" t="s">
        <v>255</v>
      </c>
      <c r="E97" s="3">
        <v>2024</v>
      </c>
      <c r="F97" s="3">
        <v>4</v>
      </c>
      <c r="G97" s="3"/>
      <c r="H97" s="4">
        <v>8.27</v>
      </c>
      <c r="I97" s="4">
        <f t="shared" si="4"/>
        <v>10.006699999999999</v>
      </c>
      <c r="J97" s="18"/>
      <c r="K97" s="20"/>
      <c r="L97" s="18"/>
      <c r="M97" s="2"/>
    </row>
    <row r="98" spans="1:13" ht="30" customHeight="1" x14ac:dyDescent="0.3">
      <c r="A98" s="19" t="s">
        <v>1801</v>
      </c>
      <c r="B98" s="3" t="s">
        <v>661</v>
      </c>
      <c r="C98" s="3"/>
      <c r="D98" s="3" t="s">
        <v>255</v>
      </c>
      <c r="E98" s="3">
        <v>2023</v>
      </c>
      <c r="F98" s="3">
        <v>6</v>
      </c>
      <c r="G98" s="3"/>
      <c r="H98" s="4">
        <v>11.16</v>
      </c>
      <c r="I98" s="4">
        <f t="shared" si="4"/>
        <v>13.5036</v>
      </c>
      <c r="J98" s="18"/>
      <c r="K98" s="20"/>
      <c r="L98" s="18"/>
      <c r="M98" s="2"/>
    </row>
    <row r="99" spans="1:13" ht="30" customHeight="1" x14ac:dyDescent="0.3">
      <c r="A99" s="19" t="s">
        <v>662</v>
      </c>
      <c r="B99" s="3" t="s">
        <v>661</v>
      </c>
      <c r="C99" s="3"/>
      <c r="D99" s="3" t="s">
        <v>255</v>
      </c>
      <c r="E99" s="3">
        <v>2020</v>
      </c>
      <c r="F99" s="3">
        <v>2</v>
      </c>
      <c r="G99" s="3"/>
      <c r="H99" s="4">
        <v>10.33</v>
      </c>
      <c r="I99" s="4">
        <f t="shared" si="4"/>
        <v>12.4993</v>
      </c>
      <c r="J99" s="18"/>
      <c r="K99" s="20"/>
      <c r="L99" s="18"/>
      <c r="M99" s="2"/>
    </row>
    <row r="100" spans="1:13" ht="30" customHeight="1" x14ac:dyDescent="0.3">
      <c r="A100" s="19" t="s">
        <v>1802</v>
      </c>
      <c r="B100" s="3" t="s">
        <v>679</v>
      </c>
      <c r="C100" s="3"/>
      <c r="D100" s="3" t="s">
        <v>255</v>
      </c>
      <c r="E100" s="3">
        <v>2020</v>
      </c>
      <c r="F100" s="3">
        <v>6</v>
      </c>
      <c r="G100" s="3"/>
      <c r="H100" s="4">
        <v>15.62</v>
      </c>
      <c r="I100" s="4">
        <f t="shared" si="4"/>
        <v>18.900199999999998</v>
      </c>
      <c r="J100" s="18"/>
      <c r="K100" s="20"/>
      <c r="L100" s="18"/>
      <c r="M100" s="2"/>
    </row>
    <row r="101" spans="1:13" ht="30" customHeight="1" x14ac:dyDescent="0.3">
      <c r="A101" s="19" t="s">
        <v>1802</v>
      </c>
      <c r="B101" s="3" t="s">
        <v>679</v>
      </c>
      <c r="C101" s="3"/>
      <c r="D101" s="3" t="s">
        <v>255</v>
      </c>
      <c r="E101" s="3">
        <v>2022</v>
      </c>
      <c r="F101" s="3">
        <v>12</v>
      </c>
      <c r="G101" s="3"/>
      <c r="H101" s="4">
        <v>17.27</v>
      </c>
      <c r="I101" s="4">
        <f t="shared" si="4"/>
        <v>20.896699999999999</v>
      </c>
      <c r="J101" s="18"/>
      <c r="K101" s="20"/>
      <c r="L101" s="18"/>
      <c r="M101" s="2"/>
    </row>
    <row r="102" spans="1:13" ht="30" customHeight="1" x14ac:dyDescent="0.3">
      <c r="A102" s="27" t="s">
        <v>844</v>
      </c>
      <c r="B102" s="47" t="s">
        <v>820</v>
      </c>
      <c r="C102" s="47"/>
      <c r="D102" s="47" t="s">
        <v>255</v>
      </c>
      <c r="E102" s="46">
        <v>2001</v>
      </c>
      <c r="F102" s="46">
        <v>1</v>
      </c>
      <c r="G102" s="3"/>
      <c r="H102" s="4">
        <v>10</v>
      </c>
      <c r="I102" s="4">
        <f t="shared" si="4"/>
        <v>12.1</v>
      </c>
      <c r="J102" s="18"/>
      <c r="K102" s="20"/>
      <c r="L102" s="18"/>
      <c r="M102" s="2"/>
    </row>
    <row r="103" spans="1:13" ht="30" customHeight="1" x14ac:dyDescent="0.3">
      <c r="A103" s="27" t="s">
        <v>752</v>
      </c>
      <c r="B103" s="47" t="s">
        <v>753</v>
      </c>
      <c r="C103" s="47"/>
      <c r="D103" s="47" t="s">
        <v>255</v>
      </c>
      <c r="E103" s="46">
        <v>2019</v>
      </c>
      <c r="F103" s="46">
        <v>5</v>
      </c>
      <c r="G103" s="3"/>
      <c r="H103" s="4">
        <v>16.12</v>
      </c>
      <c r="I103" s="4">
        <f t="shared" si="4"/>
        <v>19.505200000000002</v>
      </c>
      <c r="J103" s="18"/>
      <c r="K103" s="20"/>
      <c r="L103" s="18"/>
      <c r="M103" s="2"/>
    </row>
    <row r="104" spans="1:13" ht="30" customHeight="1" x14ac:dyDescent="0.3">
      <c r="A104" s="19" t="s">
        <v>1425</v>
      </c>
      <c r="B104" s="3" t="s">
        <v>1158</v>
      </c>
      <c r="C104" s="3"/>
      <c r="D104" s="3" t="s">
        <v>255</v>
      </c>
      <c r="E104" s="3">
        <v>2021</v>
      </c>
      <c r="F104" s="3">
        <v>12</v>
      </c>
      <c r="G104" s="3"/>
      <c r="H104" s="4">
        <v>15.7</v>
      </c>
      <c r="I104" s="4">
        <f t="shared" si="4"/>
        <v>18.997</v>
      </c>
      <c r="J104" s="18"/>
      <c r="K104" s="20"/>
      <c r="L104" s="18"/>
      <c r="M104" s="2"/>
    </row>
    <row r="105" spans="1:13" ht="30" customHeight="1" x14ac:dyDescent="0.3">
      <c r="A105" s="19" t="s">
        <v>1425</v>
      </c>
      <c r="B105" s="3" t="s">
        <v>1158</v>
      </c>
      <c r="C105" s="3"/>
      <c r="D105" s="3" t="s">
        <v>255</v>
      </c>
      <c r="E105" s="3">
        <v>2023</v>
      </c>
      <c r="F105" s="3">
        <v>12</v>
      </c>
      <c r="G105" s="3"/>
      <c r="H105" s="4">
        <v>16.53</v>
      </c>
      <c r="I105" s="4">
        <f t="shared" si="4"/>
        <v>20.001300000000001</v>
      </c>
      <c r="J105" s="18"/>
      <c r="K105" s="20"/>
      <c r="L105" s="18"/>
      <c r="M105" s="2"/>
    </row>
    <row r="106" spans="1:13" ht="30" customHeight="1" x14ac:dyDescent="0.3">
      <c r="A106" s="19" t="s">
        <v>1162</v>
      </c>
      <c r="B106" s="3" t="s">
        <v>1798</v>
      </c>
      <c r="C106" s="3"/>
      <c r="D106" s="3" t="s">
        <v>255</v>
      </c>
      <c r="E106" s="3">
        <v>2020</v>
      </c>
      <c r="F106" s="3">
        <v>6</v>
      </c>
      <c r="G106" s="3"/>
      <c r="H106" s="4">
        <v>22.73</v>
      </c>
      <c r="I106" s="4">
        <f t="shared" si="4"/>
        <v>27.503299999999999</v>
      </c>
      <c r="J106" s="18"/>
      <c r="K106" s="20"/>
      <c r="L106" s="18"/>
      <c r="M106" s="2"/>
    </row>
    <row r="107" spans="1:13" ht="30" customHeight="1" x14ac:dyDescent="0.3">
      <c r="A107" s="19" t="s">
        <v>1162</v>
      </c>
      <c r="B107" s="3" t="s">
        <v>221</v>
      </c>
      <c r="C107" s="3"/>
      <c r="D107" s="3" t="s">
        <v>255</v>
      </c>
      <c r="E107" s="3">
        <v>2023</v>
      </c>
      <c r="F107" s="3">
        <v>12</v>
      </c>
      <c r="G107" s="3"/>
      <c r="H107" s="4">
        <v>7.03</v>
      </c>
      <c r="I107" s="4">
        <f t="shared" si="4"/>
        <v>8.5062999999999995</v>
      </c>
      <c r="J107" s="18"/>
      <c r="K107" s="20"/>
      <c r="L107" s="18"/>
      <c r="M107" s="2"/>
    </row>
    <row r="108" spans="1:13" ht="30" customHeight="1" x14ac:dyDescent="0.3">
      <c r="A108" s="19" t="s">
        <v>1162</v>
      </c>
      <c r="B108" s="3" t="s">
        <v>381</v>
      </c>
      <c r="C108" s="3"/>
      <c r="D108" s="3" t="s">
        <v>255</v>
      </c>
      <c r="E108" s="3">
        <v>2024</v>
      </c>
      <c r="F108" s="3">
        <v>12</v>
      </c>
      <c r="G108" s="3"/>
      <c r="H108" s="4">
        <v>11.16</v>
      </c>
      <c r="I108" s="4">
        <f t="shared" si="4"/>
        <v>13.5036</v>
      </c>
      <c r="J108" s="18"/>
      <c r="K108" s="20"/>
      <c r="L108" s="18"/>
      <c r="M108" s="2"/>
    </row>
    <row r="109" spans="1:13" ht="30" customHeight="1" x14ac:dyDescent="0.3">
      <c r="A109" s="19" t="s">
        <v>1800</v>
      </c>
      <c r="B109" s="3" t="s">
        <v>1158</v>
      </c>
      <c r="C109" s="3"/>
      <c r="D109" s="3" t="s">
        <v>255</v>
      </c>
      <c r="E109" s="3">
        <v>2024</v>
      </c>
      <c r="F109" s="3">
        <v>12</v>
      </c>
      <c r="G109" s="3"/>
      <c r="H109" s="4">
        <v>8.27</v>
      </c>
      <c r="I109" s="4">
        <f t="shared" si="4"/>
        <v>10.006699999999999</v>
      </c>
      <c r="J109" s="18"/>
      <c r="K109" s="20"/>
      <c r="L109" s="18"/>
      <c r="M109" s="2"/>
    </row>
    <row r="110" spans="1:13" ht="30" customHeight="1" x14ac:dyDescent="0.3">
      <c r="A110" s="19" t="s">
        <v>1426</v>
      </c>
      <c r="B110" s="3" t="s">
        <v>1158</v>
      </c>
      <c r="C110" s="3"/>
      <c r="D110" s="3" t="s">
        <v>255</v>
      </c>
      <c r="E110" s="3">
        <v>2023</v>
      </c>
      <c r="F110" s="3">
        <v>12</v>
      </c>
      <c r="G110" s="3"/>
      <c r="H110" s="4">
        <v>8.27</v>
      </c>
      <c r="I110" s="4">
        <f t="shared" si="4"/>
        <v>10.006699999999999</v>
      </c>
      <c r="J110" s="18"/>
      <c r="K110" s="20"/>
      <c r="L110" s="18"/>
      <c r="M110" s="2"/>
    </row>
    <row r="111" spans="1:13" ht="30" customHeight="1" x14ac:dyDescent="0.3">
      <c r="A111" s="19" t="s">
        <v>997</v>
      </c>
      <c r="B111" s="46" t="s">
        <v>1119</v>
      </c>
      <c r="C111" s="47"/>
      <c r="D111" s="47" t="s">
        <v>255</v>
      </c>
      <c r="E111" s="46">
        <v>2016</v>
      </c>
      <c r="F111" s="46">
        <v>3</v>
      </c>
      <c r="G111" s="3"/>
      <c r="H111" s="4">
        <v>20.66</v>
      </c>
      <c r="I111" s="4">
        <f t="shared" si="4"/>
        <v>24.9986</v>
      </c>
      <c r="J111" s="18"/>
      <c r="K111" s="20"/>
      <c r="L111" s="18"/>
    </row>
    <row r="112" spans="1:13" ht="30" customHeight="1" x14ac:dyDescent="0.3">
      <c r="A112" s="19" t="s">
        <v>997</v>
      </c>
      <c r="B112" s="46" t="s">
        <v>1119</v>
      </c>
      <c r="C112" s="47"/>
      <c r="D112" s="47" t="s">
        <v>255</v>
      </c>
      <c r="E112" s="46">
        <v>2017</v>
      </c>
      <c r="F112" s="46">
        <v>12</v>
      </c>
      <c r="G112" s="3"/>
      <c r="H112" s="4">
        <v>20.66</v>
      </c>
      <c r="I112" s="4">
        <f t="shared" si="4"/>
        <v>24.9986</v>
      </c>
      <c r="J112" s="18"/>
      <c r="K112" s="20"/>
      <c r="L112" s="18"/>
    </row>
    <row r="113" spans="1:13" ht="30" customHeight="1" x14ac:dyDescent="0.3">
      <c r="A113" s="19" t="s">
        <v>997</v>
      </c>
      <c r="B113" s="46" t="s">
        <v>1119</v>
      </c>
      <c r="C113" s="3"/>
      <c r="D113" s="3" t="s">
        <v>255</v>
      </c>
      <c r="E113" s="3">
        <v>2019</v>
      </c>
      <c r="F113" s="3">
        <v>12</v>
      </c>
      <c r="G113" s="3"/>
      <c r="H113" s="4">
        <v>20.66</v>
      </c>
      <c r="I113" s="4">
        <f t="shared" si="4"/>
        <v>24.9986</v>
      </c>
      <c r="J113" s="18"/>
      <c r="K113" s="20"/>
      <c r="L113" s="18"/>
    </row>
    <row r="114" spans="1:13" ht="30" customHeight="1" x14ac:dyDescent="0.3">
      <c r="A114" s="19" t="s">
        <v>997</v>
      </c>
      <c r="B114" s="46" t="s">
        <v>1119</v>
      </c>
      <c r="C114" s="3"/>
      <c r="D114" s="3" t="s">
        <v>255</v>
      </c>
      <c r="E114" s="3">
        <v>2020</v>
      </c>
      <c r="F114" s="3">
        <v>6</v>
      </c>
      <c r="G114" s="3"/>
      <c r="H114" s="4">
        <v>20.66</v>
      </c>
      <c r="I114" s="4">
        <f t="shared" si="4"/>
        <v>24.9986</v>
      </c>
      <c r="J114" s="18"/>
      <c r="K114" s="20"/>
      <c r="L114" s="18"/>
      <c r="M114" s="2"/>
    </row>
    <row r="115" spans="1:13" ht="30" customHeight="1" x14ac:dyDescent="0.3">
      <c r="A115" s="19" t="s">
        <v>997</v>
      </c>
      <c r="B115" s="46" t="s">
        <v>1119</v>
      </c>
      <c r="C115" s="3"/>
      <c r="D115" s="3" t="s">
        <v>255</v>
      </c>
      <c r="E115" s="3">
        <v>2021</v>
      </c>
      <c r="F115" s="3">
        <v>12</v>
      </c>
      <c r="G115" s="3"/>
      <c r="H115" s="4">
        <v>20.66</v>
      </c>
      <c r="I115" s="4">
        <f t="shared" si="4"/>
        <v>24.9986</v>
      </c>
      <c r="J115" s="18"/>
      <c r="K115" s="20"/>
      <c r="L115" s="18"/>
      <c r="M115" s="2"/>
    </row>
    <row r="116" spans="1:13" ht="30" customHeight="1" x14ac:dyDescent="0.3">
      <c r="A116" s="19" t="s">
        <v>997</v>
      </c>
      <c r="B116" s="46" t="s">
        <v>1119</v>
      </c>
      <c r="C116" s="3"/>
      <c r="D116" s="3" t="s">
        <v>255</v>
      </c>
      <c r="E116" s="3">
        <v>2022</v>
      </c>
      <c r="F116" s="3">
        <v>12</v>
      </c>
      <c r="G116" s="3"/>
      <c r="H116" s="4">
        <v>20.66</v>
      </c>
      <c r="I116" s="4">
        <f t="shared" si="4"/>
        <v>24.9986</v>
      </c>
      <c r="J116" s="18"/>
      <c r="K116" s="20"/>
      <c r="L116" s="18"/>
      <c r="M116" s="2"/>
    </row>
    <row r="117" spans="1:13" ht="30" customHeight="1" x14ac:dyDescent="0.3">
      <c r="A117" s="19" t="s">
        <v>997</v>
      </c>
      <c r="B117" s="46" t="s">
        <v>1119</v>
      </c>
      <c r="C117" s="3"/>
      <c r="D117" s="3" t="s">
        <v>255</v>
      </c>
      <c r="E117" s="3">
        <v>2023</v>
      </c>
      <c r="F117" s="3">
        <v>12</v>
      </c>
      <c r="G117" s="3"/>
      <c r="H117" s="4">
        <v>21.49</v>
      </c>
      <c r="I117" s="4">
        <f t="shared" si="4"/>
        <v>26.002899999999997</v>
      </c>
      <c r="J117" s="18" t="s">
        <v>10</v>
      </c>
      <c r="K117" s="20"/>
      <c r="L117" s="18"/>
      <c r="M117" s="2"/>
    </row>
    <row r="118" spans="1:13" ht="30" customHeight="1" x14ac:dyDescent="0.3">
      <c r="A118" s="19" t="s">
        <v>583</v>
      </c>
      <c r="B118" s="3" t="s">
        <v>815</v>
      </c>
      <c r="C118" s="3"/>
      <c r="D118" s="3" t="s">
        <v>255</v>
      </c>
      <c r="E118" s="3">
        <v>2021</v>
      </c>
      <c r="F118" s="3">
        <v>4</v>
      </c>
      <c r="G118" s="3"/>
      <c r="H118" s="4">
        <v>24</v>
      </c>
      <c r="I118" s="4">
        <f t="shared" si="4"/>
        <v>29.04</v>
      </c>
      <c r="J118" s="18" t="s">
        <v>10</v>
      </c>
      <c r="K118" s="20"/>
      <c r="L118" s="18"/>
      <c r="M118" s="2"/>
    </row>
    <row r="119" spans="1:13" ht="30" customHeight="1" x14ac:dyDescent="0.3">
      <c r="A119" s="19" t="s">
        <v>583</v>
      </c>
      <c r="B119" s="3" t="s">
        <v>63</v>
      </c>
      <c r="C119" s="3"/>
      <c r="D119" s="3" t="s">
        <v>255</v>
      </c>
      <c r="E119" s="3">
        <v>1998</v>
      </c>
      <c r="F119" s="3">
        <v>1</v>
      </c>
      <c r="G119" s="3"/>
      <c r="H119" s="4">
        <v>20</v>
      </c>
      <c r="I119" s="4">
        <f t="shared" si="4"/>
        <v>24.2</v>
      </c>
      <c r="J119" s="18"/>
      <c r="K119" s="20"/>
      <c r="L119" s="18"/>
      <c r="M119" s="2"/>
    </row>
    <row r="120" spans="1:13" ht="30" customHeight="1" x14ac:dyDescent="0.3">
      <c r="A120" s="19" t="s">
        <v>570</v>
      </c>
      <c r="B120" s="3" t="s">
        <v>568</v>
      </c>
      <c r="C120" s="3"/>
      <c r="D120" s="3" t="s">
        <v>255</v>
      </c>
      <c r="E120" s="3">
        <v>2018</v>
      </c>
      <c r="F120" s="3">
        <v>12</v>
      </c>
      <c r="G120" s="3"/>
      <c r="H120" s="4">
        <v>23.14</v>
      </c>
      <c r="I120" s="4">
        <f t="shared" si="4"/>
        <v>27.999400000000001</v>
      </c>
      <c r="J120" s="18"/>
      <c r="K120" s="20" t="s">
        <v>52</v>
      </c>
      <c r="L120" s="18"/>
      <c r="M120" s="2"/>
    </row>
    <row r="121" spans="1:13" ht="30" customHeight="1" x14ac:dyDescent="0.3">
      <c r="A121" s="19" t="s">
        <v>570</v>
      </c>
      <c r="B121" s="3" t="s">
        <v>568</v>
      </c>
      <c r="C121" s="3"/>
      <c r="D121" s="3" t="s">
        <v>255</v>
      </c>
      <c r="E121" s="3">
        <v>2019</v>
      </c>
      <c r="F121" s="3">
        <v>12</v>
      </c>
      <c r="G121" s="3"/>
      <c r="H121" s="4">
        <v>24.79</v>
      </c>
      <c r="I121" s="4">
        <f t="shared" si="4"/>
        <v>29.995899999999999</v>
      </c>
      <c r="J121" s="18"/>
      <c r="K121" s="20" t="s">
        <v>52</v>
      </c>
      <c r="L121" s="18"/>
      <c r="M121" s="2"/>
    </row>
    <row r="122" spans="1:13" ht="30" customHeight="1" x14ac:dyDescent="0.3">
      <c r="A122" s="19" t="s">
        <v>711</v>
      </c>
      <c r="B122" s="3" t="s">
        <v>568</v>
      </c>
      <c r="C122" s="3"/>
      <c r="D122" s="3" t="s">
        <v>255</v>
      </c>
      <c r="E122" s="3">
        <v>2020</v>
      </c>
      <c r="F122" s="3">
        <v>12</v>
      </c>
      <c r="G122" s="3"/>
      <c r="H122" s="4">
        <v>19.84</v>
      </c>
      <c r="I122" s="4">
        <f t="shared" si="4"/>
        <v>24.006399999999999</v>
      </c>
      <c r="J122" s="18"/>
      <c r="K122" s="20"/>
      <c r="L122" s="18"/>
      <c r="M122" s="2"/>
    </row>
    <row r="123" spans="1:13" ht="30" customHeight="1" x14ac:dyDescent="0.3">
      <c r="A123" s="19" t="s">
        <v>1083</v>
      </c>
      <c r="B123" s="3" t="s">
        <v>815</v>
      </c>
      <c r="C123" s="3"/>
      <c r="D123" s="3" t="s">
        <v>255</v>
      </c>
      <c r="E123" s="3">
        <v>2012</v>
      </c>
      <c r="F123" s="3">
        <v>1</v>
      </c>
      <c r="G123" s="3"/>
      <c r="H123" s="4">
        <v>55</v>
      </c>
      <c r="I123" s="4">
        <f t="shared" si="4"/>
        <v>66.55</v>
      </c>
      <c r="J123" s="18"/>
      <c r="K123" s="20"/>
      <c r="L123" s="18"/>
      <c r="M123" s="2"/>
    </row>
    <row r="124" spans="1:13" ht="30" customHeight="1" x14ac:dyDescent="0.3">
      <c r="A124" s="19" t="s">
        <v>1083</v>
      </c>
      <c r="B124" s="3" t="s">
        <v>815</v>
      </c>
      <c r="C124" s="3"/>
      <c r="D124" s="3" t="s">
        <v>255</v>
      </c>
      <c r="E124" s="3">
        <v>2016</v>
      </c>
      <c r="F124" s="3">
        <v>1</v>
      </c>
      <c r="G124" s="3"/>
      <c r="H124" s="4">
        <v>45</v>
      </c>
      <c r="I124" s="4">
        <f t="shared" si="4"/>
        <v>54.449999999999996</v>
      </c>
      <c r="J124" s="18"/>
      <c r="K124" s="20"/>
      <c r="L124" s="18"/>
      <c r="M124" s="2"/>
    </row>
    <row r="125" spans="1:13" ht="30" customHeight="1" x14ac:dyDescent="0.3">
      <c r="A125" s="19" t="s">
        <v>1083</v>
      </c>
      <c r="B125" s="3" t="s">
        <v>815</v>
      </c>
      <c r="C125" s="3"/>
      <c r="D125" s="3" t="s">
        <v>255</v>
      </c>
      <c r="E125" s="3">
        <v>2017</v>
      </c>
      <c r="F125" s="3">
        <v>1</v>
      </c>
      <c r="G125" s="3"/>
      <c r="H125" s="4">
        <v>45</v>
      </c>
      <c r="I125" s="4">
        <f t="shared" si="4"/>
        <v>54.449999999999996</v>
      </c>
      <c r="J125" s="18"/>
      <c r="K125" s="20"/>
      <c r="L125" s="18"/>
      <c r="M125" s="2"/>
    </row>
    <row r="126" spans="1:13" ht="30" customHeight="1" x14ac:dyDescent="0.3">
      <c r="A126" s="19" t="s">
        <v>1083</v>
      </c>
      <c r="B126" s="3" t="s">
        <v>815</v>
      </c>
      <c r="C126" s="3"/>
      <c r="D126" s="3" t="s">
        <v>255</v>
      </c>
      <c r="E126" s="3">
        <v>2018</v>
      </c>
      <c r="F126" s="3">
        <v>1</v>
      </c>
      <c r="G126" s="3"/>
      <c r="H126" s="4">
        <v>45</v>
      </c>
      <c r="I126" s="4">
        <f t="shared" ref="I126:I156" si="5">H126*$L$7</f>
        <v>54.449999999999996</v>
      </c>
      <c r="J126" s="18"/>
      <c r="K126" s="20"/>
      <c r="L126" s="18"/>
      <c r="M126" s="2"/>
    </row>
    <row r="127" spans="1:13" ht="30" customHeight="1" x14ac:dyDescent="0.3">
      <c r="A127" s="19" t="s">
        <v>1819</v>
      </c>
      <c r="B127" s="3" t="s">
        <v>1820</v>
      </c>
      <c r="C127" s="3"/>
      <c r="D127" s="3" t="s">
        <v>255</v>
      </c>
      <c r="E127" s="3">
        <v>2005</v>
      </c>
      <c r="F127" s="3">
        <v>12</v>
      </c>
      <c r="G127" s="3"/>
      <c r="H127" s="4">
        <v>22.31</v>
      </c>
      <c r="I127" s="4">
        <f t="shared" si="5"/>
        <v>26.995099999999997</v>
      </c>
      <c r="J127" s="18" t="s">
        <v>10</v>
      </c>
      <c r="K127" s="20"/>
      <c r="L127" s="18"/>
      <c r="M127" s="2"/>
    </row>
    <row r="128" spans="1:13" ht="30" customHeight="1" x14ac:dyDescent="0.3">
      <c r="A128" s="46" t="s">
        <v>1006</v>
      </c>
      <c r="B128" s="47" t="s">
        <v>339</v>
      </c>
      <c r="C128" s="3" t="s">
        <v>340</v>
      </c>
      <c r="D128" s="47" t="s">
        <v>255</v>
      </c>
      <c r="E128" s="46">
        <v>2023</v>
      </c>
      <c r="F128" s="46">
        <v>12</v>
      </c>
      <c r="G128" s="3"/>
      <c r="H128" s="4">
        <v>8.27</v>
      </c>
      <c r="I128" s="4">
        <f t="shared" si="5"/>
        <v>10.006699999999999</v>
      </c>
      <c r="J128" s="18"/>
      <c r="K128" s="20"/>
      <c r="L128" s="18"/>
    </row>
    <row r="129" spans="1:13" ht="30" customHeight="1" x14ac:dyDescent="0.3">
      <c r="A129" s="27" t="s">
        <v>1093</v>
      </c>
      <c r="B129" s="47" t="s">
        <v>339</v>
      </c>
      <c r="C129" s="47" t="s">
        <v>437</v>
      </c>
      <c r="D129" s="47" t="s">
        <v>255</v>
      </c>
      <c r="E129" s="46">
        <v>2023</v>
      </c>
      <c r="F129" s="46">
        <v>12</v>
      </c>
      <c r="G129" s="3"/>
      <c r="H129" s="4">
        <v>8.27</v>
      </c>
      <c r="I129" s="4">
        <f t="shared" si="5"/>
        <v>10.006699999999999</v>
      </c>
      <c r="J129" s="18"/>
      <c r="K129" s="20"/>
      <c r="L129" s="18"/>
    </row>
    <row r="130" spans="1:13" ht="30" customHeight="1" x14ac:dyDescent="0.3">
      <c r="A130" s="27" t="s">
        <v>1094</v>
      </c>
      <c r="B130" s="47" t="s">
        <v>339</v>
      </c>
      <c r="C130" s="47"/>
      <c r="D130" s="47" t="s">
        <v>255</v>
      </c>
      <c r="E130" s="46">
        <v>2023</v>
      </c>
      <c r="F130" s="46">
        <v>12</v>
      </c>
      <c r="G130" s="3"/>
      <c r="H130" s="4">
        <v>8.27</v>
      </c>
      <c r="I130" s="4">
        <f t="shared" si="5"/>
        <v>10.006699999999999</v>
      </c>
      <c r="J130" s="18"/>
      <c r="K130" s="20"/>
      <c r="L130" s="18"/>
    </row>
    <row r="131" spans="1:13" ht="30" customHeight="1" x14ac:dyDescent="0.3">
      <c r="A131" s="27" t="s">
        <v>1205</v>
      </c>
      <c r="B131" s="47" t="s">
        <v>1554</v>
      </c>
      <c r="C131" s="47"/>
      <c r="D131" s="47" t="s">
        <v>255</v>
      </c>
      <c r="E131" s="46">
        <v>2016</v>
      </c>
      <c r="F131" s="46">
        <v>12</v>
      </c>
      <c r="G131" s="3"/>
      <c r="H131" s="4">
        <v>26.5</v>
      </c>
      <c r="I131" s="4">
        <f t="shared" si="5"/>
        <v>32.064999999999998</v>
      </c>
      <c r="J131" s="18" t="s">
        <v>10</v>
      </c>
      <c r="K131" s="20"/>
      <c r="L131" s="18"/>
    </row>
    <row r="132" spans="1:13" ht="30" customHeight="1" x14ac:dyDescent="0.3">
      <c r="A132" s="27" t="s">
        <v>1205</v>
      </c>
      <c r="B132" s="47" t="s">
        <v>1554</v>
      </c>
      <c r="C132" s="47"/>
      <c r="D132" s="47" t="s">
        <v>255</v>
      </c>
      <c r="E132" s="46">
        <v>2020</v>
      </c>
      <c r="F132" s="46">
        <v>12</v>
      </c>
      <c r="G132" s="3"/>
      <c r="H132" s="4">
        <v>24.79</v>
      </c>
      <c r="I132" s="4">
        <f t="shared" si="5"/>
        <v>29.995899999999999</v>
      </c>
      <c r="J132" s="18" t="s">
        <v>10</v>
      </c>
      <c r="K132" s="20"/>
      <c r="L132" s="18"/>
      <c r="M132" s="2"/>
    </row>
    <row r="133" spans="1:13" ht="30" customHeight="1" x14ac:dyDescent="0.3">
      <c r="A133" s="27" t="s">
        <v>436</v>
      </c>
      <c r="B133" s="47" t="s">
        <v>510</v>
      </c>
      <c r="C133" s="47"/>
      <c r="D133" s="47" t="s">
        <v>255</v>
      </c>
      <c r="E133" s="46">
        <v>2019</v>
      </c>
      <c r="F133" s="46">
        <v>6</v>
      </c>
      <c r="G133" s="3"/>
      <c r="H133" s="4">
        <v>22.31</v>
      </c>
      <c r="I133" s="4">
        <f t="shared" si="5"/>
        <v>26.995099999999997</v>
      </c>
      <c r="J133" s="18"/>
      <c r="K133" s="20"/>
      <c r="L133" s="18"/>
    </row>
    <row r="134" spans="1:13" ht="30" customHeight="1" x14ac:dyDescent="0.3">
      <c r="A134" s="19" t="s">
        <v>436</v>
      </c>
      <c r="B134" s="3" t="s">
        <v>565</v>
      </c>
      <c r="C134" s="3"/>
      <c r="D134" s="3" t="s">
        <v>255</v>
      </c>
      <c r="E134" s="3">
        <v>2022</v>
      </c>
      <c r="F134" s="3">
        <v>11</v>
      </c>
      <c r="G134" s="3"/>
      <c r="H134" s="4">
        <v>21.49</v>
      </c>
      <c r="I134" s="4">
        <f t="shared" si="5"/>
        <v>26.002899999999997</v>
      </c>
      <c r="J134" s="18"/>
      <c r="K134" s="20"/>
      <c r="L134" s="18"/>
    </row>
    <row r="135" spans="1:13" ht="30" customHeight="1" x14ac:dyDescent="0.3">
      <c r="A135" s="58" t="s">
        <v>1302</v>
      </c>
      <c r="B135" s="3" t="s">
        <v>1305</v>
      </c>
      <c r="C135" s="3"/>
      <c r="D135" s="3" t="s">
        <v>255</v>
      </c>
      <c r="E135" s="3">
        <v>1986</v>
      </c>
      <c r="F135" s="3">
        <v>5</v>
      </c>
      <c r="G135" s="3"/>
      <c r="H135" s="4">
        <v>20</v>
      </c>
      <c r="I135" s="4">
        <f t="shared" si="5"/>
        <v>24.2</v>
      </c>
      <c r="J135" s="18"/>
      <c r="K135" s="20"/>
      <c r="L135" s="18"/>
    </row>
    <row r="136" spans="1:13" ht="30" customHeight="1" x14ac:dyDescent="0.3">
      <c r="A136" s="19" t="s">
        <v>1818</v>
      </c>
      <c r="B136" s="3" t="s">
        <v>1820</v>
      </c>
      <c r="C136" s="3"/>
      <c r="D136" s="3" t="s">
        <v>255</v>
      </c>
      <c r="E136" s="3">
        <v>2005</v>
      </c>
      <c r="F136" s="3">
        <v>12</v>
      </c>
      <c r="G136" s="3"/>
      <c r="H136" s="4">
        <v>28.93</v>
      </c>
      <c r="I136" s="4">
        <f t="shared" si="5"/>
        <v>35.005299999999998</v>
      </c>
      <c r="J136" s="18" t="s">
        <v>10</v>
      </c>
      <c r="K136" s="20"/>
      <c r="L136" s="18"/>
    </row>
    <row r="137" spans="1:13" ht="30" customHeight="1" x14ac:dyDescent="0.3">
      <c r="A137" s="19" t="s">
        <v>248</v>
      </c>
      <c r="B137" s="3" t="s">
        <v>221</v>
      </c>
      <c r="C137" s="3"/>
      <c r="D137" s="3" t="s">
        <v>255</v>
      </c>
      <c r="E137" s="3">
        <v>2019</v>
      </c>
      <c r="F137" s="3">
        <v>3</v>
      </c>
      <c r="G137" s="3"/>
      <c r="H137" s="4">
        <v>12.4</v>
      </c>
      <c r="I137" s="4">
        <f t="shared" si="5"/>
        <v>15.004</v>
      </c>
      <c r="J137" s="18"/>
      <c r="K137" s="20"/>
      <c r="L137" s="18"/>
    </row>
    <row r="138" spans="1:13" ht="30" customHeight="1" x14ac:dyDescent="0.3">
      <c r="A138" s="19" t="s">
        <v>249</v>
      </c>
      <c r="B138" s="3" t="s">
        <v>221</v>
      </c>
      <c r="C138" s="3"/>
      <c r="D138" s="3" t="s">
        <v>255</v>
      </c>
      <c r="E138" s="3">
        <v>2020</v>
      </c>
      <c r="F138" s="3">
        <v>12</v>
      </c>
      <c r="G138" s="3"/>
      <c r="H138" s="4">
        <v>14.88</v>
      </c>
      <c r="I138" s="4">
        <f t="shared" si="5"/>
        <v>18.004799999999999</v>
      </c>
      <c r="J138" s="18"/>
      <c r="K138" s="20"/>
      <c r="L138" s="18"/>
    </row>
    <row r="139" spans="1:13" ht="30" customHeight="1" x14ac:dyDescent="0.3">
      <c r="A139" s="27" t="s">
        <v>548</v>
      </c>
      <c r="B139" s="47" t="s">
        <v>409</v>
      </c>
      <c r="C139" s="47"/>
      <c r="D139" s="47" t="s">
        <v>255</v>
      </c>
      <c r="E139" s="46">
        <v>1989</v>
      </c>
      <c r="F139" s="46">
        <v>1</v>
      </c>
      <c r="G139" s="3"/>
      <c r="H139" s="4">
        <v>945</v>
      </c>
      <c r="I139" s="4">
        <f t="shared" si="5"/>
        <v>1143.45</v>
      </c>
      <c r="J139" s="18"/>
      <c r="K139" s="20"/>
      <c r="L139" s="18"/>
    </row>
    <row r="140" spans="1:13" ht="30" customHeight="1" x14ac:dyDescent="0.3">
      <c r="A140" s="59" t="s">
        <v>548</v>
      </c>
      <c r="B140" s="47" t="s">
        <v>409</v>
      </c>
      <c r="C140" s="47"/>
      <c r="D140" s="47" t="s">
        <v>255</v>
      </c>
      <c r="E140" s="46">
        <v>2023</v>
      </c>
      <c r="F140" s="46">
        <v>6</v>
      </c>
      <c r="G140" s="3"/>
      <c r="H140" s="4">
        <v>225</v>
      </c>
      <c r="I140" s="4">
        <f t="shared" si="5"/>
        <v>272.25</v>
      </c>
      <c r="J140" s="18" t="s">
        <v>10</v>
      </c>
      <c r="K140" s="20"/>
      <c r="L140" s="18"/>
    </row>
    <row r="141" spans="1:13" ht="30" customHeight="1" x14ac:dyDescent="0.3">
      <c r="A141" s="19" t="s">
        <v>548</v>
      </c>
      <c r="B141" s="3" t="s">
        <v>405</v>
      </c>
      <c r="C141" s="3"/>
      <c r="D141" s="3" t="s">
        <v>255</v>
      </c>
      <c r="E141" s="3">
        <v>2014</v>
      </c>
      <c r="F141" s="3">
        <v>6</v>
      </c>
      <c r="G141" s="3"/>
      <c r="H141" s="4">
        <v>64</v>
      </c>
      <c r="I141" s="4">
        <f t="shared" si="5"/>
        <v>77.44</v>
      </c>
      <c r="J141" s="18" t="s">
        <v>10</v>
      </c>
      <c r="K141" s="20"/>
      <c r="L141" s="18"/>
    </row>
    <row r="142" spans="1:13" ht="30" customHeight="1" x14ac:dyDescent="0.3">
      <c r="A142" s="27" t="s">
        <v>1411</v>
      </c>
      <c r="B142" s="47" t="s">
        <v>1408</v>
      </c>
      <c r="C142" s="47"/>
      <c r="D142" s="3" t="s">
        <v>255</v>
      </c>
      <c r="E142" s="46">
        <v>2011</v>
      </c>
      <c r="F142" s="46">
        <v>1</v>
      </c>
      <c r="G142" s="3"/>
      <c r="H142" s="4">
        <v>135</v>
      </c>
      <c r="I142" s="4">
        <f t="shared" si="5"/>
        <v>163.35</v>
      </c>
      <c r="J142" s="18"/>
      <c r="K142" s="20"/>
      <c r="L142" s="18"/>
    </row>
    <row r="143" spans="1:13" ht="30" customHeight="1" x14ac:dyDescent="0.3">
      <c r="A143" s="27" t="s">
        <v>549</v>
      </c>
      <c r="B143" s="47" t="s">
        <v>409</v>
      </c>
      <c r="C143" s="47" t="s">
        <v>358</v>
      </c>
      <c r="D143" s="47" t="s">
        <v>255</v>
      </c>
      <c r="E143" s="46">
        <v>2009</v>
      </c>
      <c r="F143" s="46">
        <v>2</v>
      </c>
      <c r="G143" s="3"/>
      <c r="H143" s="4">
        <v>295</v>
      </c>
      <c r="I143" s="4">
        <f t="shared" si="5"/>
        <v>356.95</v>
      </c>
      <c r="J143" s="18"/>
      <c r="K143" s="20"/>
      <c r="L143" s="18"/>
    </row>
    <row r="144" spans="1:13" ht="30" customHeight="1" x14ac:dyDescent="0.3">
      <c r="A144" s="27" t="s">
        <v>766</v>
      </c>
      <c r="B144" s="47" t="s">
        <v>409</v>
      </c>
      <c r="C144" s="47"/>
      <c r="D144" s="47" t="s">
        <v>255</v>
      </c>
      <c r="E144" s="46">
        <v>2009</v>
      </c>
      <c r="F144" s="46">
        <v>1</v>
      </c>
      <c r="G144" s="3"/>
      <c r="H144" s="4">
        <v>7950</v>
      </c>
      <c r="I144" s="4">
        <f t="shared" si="5"/>
        <v>9619.5</v>
      </c>
      <c r="J144" s="18"/>
      <c r="K144" s="20"/>
      <c r="L144" s="18"/>
    </row>
    <row r="145" spans="1:12" ht="30" customHeight="1" x14ac:dyDescent="0.3">
      <c r="A145" s="19" t="s">
        <v>1829</v>
      </c>
      <c r="B145" s="47" t="s">
        <v>490</v>
      </c>
      <c r="C145" s="3" t="s">
        <v>340</v>
      </c>
      <c r="D145" s="3" t="s">
        <v>255</v>
      </c>
      <c r="E145" s="3">
        <v>1993</v>
      </c>
      <c r="F145" s="3">
        <v>1</v>
      </c>
      <c r="G145" s="3"/>
      <c r="H145" s="4">
        <v>39</v>
      </c>
      <c r="I145" s="4">
        <f t="shared" si="5"/>
        <v>47.19</v>
      </c>
      <c r="J145" s="18"/>
      <c r="K145" s="20"/>
      <c r="L145" s="18"/>
    </row>
    <row r="146" spans="1:12" ht="30" customHeight="1" x14ac:dyDescent="0.3">
      <c r="A146" s="19" t="s">
        <v>864</v>
      </c>
      <c r="B146" s="3" t="s">
        <v>490</v>
      </c>
      <c r="C146" s="3"/>
      <c r="D146" s="3" t="s">
        <v>255</v>
      </c>
      <c r="E146" s="3">
        <v>2005</v>
      </c>
      <c r="F146" s="3">
        <v>6</v>
      </c>
      <c r="G146" s="3"/>
      <c r="H146" s="4">
        <v>125</v>
      </c>
      <c r="I146" s="4">
        <f t="shared" si="5"/>
        <v>151.25</v>
      </c>
      <c r="J146" s="18"/>
      <c r="K146" s="20" t="s">
        <v>30</v>
      </c>
      <c r="L146" s="18"/>
    </row>
    <row r="147" spans="1:12" ht="30" customHeight="1" x14ac:dyDescent="0.3">
      <c r="A147" s="59" t="s">
        <v>1942</v>
      </c>
      <c r="B147" s="47" t="s">
        <v>490</v>
      </c>
      <c r="C147" s="47"/>
      <c r="D147" s="47" t="s">
        <v>255</v>
      </c>
      <c r="E147" s="46">
        <v>2017</v>
      </c>
      <c r="F147" s="46">
        <v>5</v>
      </c>
      <c r="G147" s="3"/>
      <c r="H147" s="4">
        <v>44</v>
      </c>
      <c r="I147" s="4">
        <f t="shared" si="5"/>
        <v>53.239999999999995</v>
      </c>
      <c r="J147" s="18" t="s">
        <v>10</v>
      </c>
      <c r="K147" s="20"/>
      <c r="L147" s="18"/>
    </row>
    <row r="148" spans="1:12" ht="30" customHeight="1" x14ac:dyDescent="0.3">
      <c r="A148" s="59" t="s">
        <v>1942</v>
      </c>
      <c r="B148" s="47" t="s">
        <v>490</v>
      </c>
      <c r="C148" s="47"/>
      <c r="D148" s="47" t="s">
        <v>255</v>
      </c>
      <c r="E148" s="46">
        <v>2019</v>
      </c>
      <c r="F148" s="46">
        <v>2</v>
      </c>
      <c r="G148" s="3"/>
      <c r="H148" s="4">
        <v>39</v>
      </c>
      <c r="I148" s="4">
        <f t="shared" si="5"/>
        <v>47.19</v>
      </c>
      <c r="J148" s="18" t="s">
        <v>10</v>
      </c>
      <c r="K148" s="20"/>
      <c r="L148" s="18"/>
    </row>
    <row r="149" spans="1:12" ht="30" customHeight="1" x14ac:dyDescent="0.3">
      <c r="A149" s="19" t="s">
        <v>618</v>
      </c>
      <c r="B149" s="3" t="s">
        <v>568</v>
      </c>
      <c r="C149" s="3"/>
      <c r="D149" s="3" t="s">
        <v>255</v>
      </c>
      <c r="E149" s="3">
        <v>2020</v>
      </c>
      <c r="F149" s="3">
        <v>1</v>
      </c>
      <c r="G149" s="3"/>
      <c r="H149" s="4">
        <v>49.17</v>
      </c>
      <c r="I149" s="4">
        <f t="shared" si="5"/>
        <v>59.495699999999999</v>
      </c>
      <c r="J149" s="18"/>
      <c r="K149" s="20"/>
      <c r="L149" s="18"/>
    </row>
    <row r="150" spans="1:12" ht="30" customHeight="1" x14ac:dyDescent="0.3">
      <c r="A150" s="27" t="s">
        <v>646</v>
      </c>
      <c r="B150" s="47" t="s">
        <v>603</v>
      </c>
      <c r="D150" s="47" t="s">
        <v>255</v>
      </c>
      <c r="E150" s="46">
        <v>1996</v>
      </c>
      <c r="F150" s="46">
        <v>3</v>
      </c>
      <c r="G150" s="3"/>
      <c r="H150" s="4">
        <v>30</v>
      </c>
      <c r="I150" s="4">
        <f t="shared" si="5"/>
        <v>36.299999999999997</v>
      </c>
      <c r="J150" s="18"/>
      <c r="K150" s="20"/>
      <c r="L150" s="18"/>
    </row>
    <row r="151" spans="1:12" ht="30" customHeight="1" x14ac:dyDescent="0.3">
      <c r="A151" s="27" t="s">
        <v>1073</v>
      </c>
      <c r="B151" s="47" t="s">
        <v>603</v>
      </c>
      <c r="C151" s="47" t="s">
        <v>358</v>
      </c>
      <c r="D151" s="47" t="s">
        <v>255</v>
      </c>
      <c r="E151" s="46">
        <v>2000</v>
      </c>
      <c r="F151" s="46">
        <v>1</v>
      </c>
      <c r="G151" s="3"/>
      <c r="H151" s="4">
        <v>45</v>
      </c>
      <c r="I151" s="4">
        <f t="shared" si="5"/>
        <v>54.449999999999996</v>
      </c>
      <c r="J151" s="18"/>
      <c r="K151" s="20"/>
      <c r="L151" s="18"/>
    </row>
    <row r="152" spans="1:12" ht="30" customHeight="1" x14ac:dyDescent="0.3">
      <c r="A152" s="27" t="s">
        <v>978</v>
      </c>
      <c r="B152" s="47" t="s">
        <v>603</v>
      </c>
      <c r="C152" s="47" t="s">
        <v>358</v>
      </c>
      <c r="D152" s="47" t="s">
        <v>255</v>
      </c>
      <c r="E152" s="46">
        <v>2000</v>
      </c>
      <c r="F152" s="46">
        <v>2</v>
      </c>
      <c r="G152" s="3"/>
      <c r="H152" s="4">
        <v>45</v>
      </c>
      <c r="I152" s="4">
        <f t="shared" si="5"/>
        <v>54.449999999999996</v>
      </c>
      <c r="J152" s="18"/>
      <c r="K152" s="20"/>
      <c r="L152" s="18"/>
    </row>
    <row r="153" spans="1:12" ht="30" customHeight="1" x14ac:dyDescent="0.3">
      <c r="A153" s="19" t="s">
        <v>977</v>
      </c>
      <c r="B153" s="3" t="s">
        <v>679</v>
      </c>
      <c r="C153" s="3" t="s">
        <v>340</v>
      </c>
      <c r="D153" s="3" t="s">
        <v>255</v>
      </c>
      <c r="E153" s="3">
        <v>2022</v>
      </c>
      <c r="F153" s="3">
        <v>12</v>
      </c>
      <c r="G153" s="3"/>
      <c r="H153" s="4">
        <v>19.170000000000002</v>
      </c>
      <c r="I153" s="4">
        <f t="shared" si="5"/>
        <v>23.195700000000002</v>
      </c>
      <c r="J153" s="18"/>
      <c r="K153" s="20"/>
      <c r="L153" s="18"/>
    </row>
    <row r="154" spans="1:12" ht="30" customHeight="1" x14ac:dyDescent="0.3">
      <c r="A154" s="19" t="s">
        <v>999</v>
      </c>
      <c r="B154" s="46" t="s">
        <v>381</v>
      </c>
      <c r="C154" s="3"/>
      <c r="D154" s="3" t="s">
        <v>255</v>
      </c>
      <c r="E154" s="3">
        <v>2023</v>
      </c>
      <c r="F154" s="3">
        <v>12</v>
      </c>
      <c r="G154" s="3"/>
      <c r="H154" s="4">
        <v>9.0500000000000007</v>
      </c>
      <c r="I154" s="4">
        <f t="shared" si="5"/>
        <v>10.9505</v>
      </c>
      <c r="J154" s="18"/>
      <c r="K154" s="20"/>
      <c r="L154" s="18"/>
    </row>
    <row r="155" spans="1:12" ht="30" customHeight="1" x14ac:dyDescent="0.3">
      <c r="A155" s="3" t="s">
        <v>1234</v>
      </c>
      <c r="B155" s="46" t="s">
        <v>381</v>
      </c>
      <c r="C155" s="3" t="s">
        <v>340</v>
      </c>
      <c r="D155" s="3" t="s">
        <v>255</v>
      </c>
      <c r="E155" s="3">
        <v>2024</v>
      </c>
      <c r="F155" s="3">
        <v>12</v>
      </c>
      <c r="G155" s="3"/>
      <c r="H155" s="4">
        <v>11.98</v>
      </c>
      <c r="I155" s="4">
        <f t="shared" si="5"/>
        <v>14.495800000000001</v>
      </c>
      <c r="J155" s="18"/>
      <c r="K155" s="20"/>
      <c r="L155" s="18"/>
    </row>
    <row r="156" spans="1:12" ht="30" customHeight="1" x14ac:dyDescent="0.3">
      <c r="A156" s="3" t="s">
        <v>1512</v>
      </c>
      <c r="B156" s="46" t="s">
        <v>381</v>
      </c>
      <c r="C156" s="3"/>
      <c r="D156" s="3" t="s">
        <v>255</v>
      </c>
      <c r="E156" s="3">
        <v>2024</v>
      </c>
      <c r="F156" s="3">
        <v>12</v>
      </c>
      <c r="G156" s="3"/>
      <c r="H156" s="4">
        <v>11.98</v>
      </c>
      <c r="I156" s="4">
        <f t="shared" si="5"/>
        <v>14.495800000000001</v>
      </c>
      <c r="J156" s="18" t="s">
        <v>10</v>
      </c>
      <c r="K156" s="20"/>
      <c r="L156" s="18"/>
    </row>
    <row r="157" spans="1:12" ht="30" customHeight="1" x14ac:dyDescent="0.3">
      <c r="A157" s="3" t="s">
        <v>176</v>
      </c>
      <c r="B157" s="3" t="s">
        <v>73</v>
      </c>
      <c r="C157" s="3"/>
      <c r="D157" s="3" t="s">
        <v>255</v>
      </c>
      <c r="E157" s="3" t="s">
        <v>169</v>
      </c>
      <c r="F157" s="3">
        <v>1</v>
      </c>
      <c r="G157" s="3"/>
      <c r="H157" s="4">
        <v>45</v>
      </c>
      <c r="I157" s="4">
        <f t="shared" ref="I157:I181" si="6">H157*$L$7</f>
        <v>54.449999999999996</v>
      </c>
      <c r="J157" s="3"/>
      <c r="K157" s="20"/>
      <c r="L157" s="18"/>
    </row>
    <row r="158" spans="1:12" ht="30" customHeight="1" x14ac:dyDescent="0.3">
      <c r="A158" s="19" t="s">
        <v>1418</v>
      </c>
      <c r="B158" s="3" t="s">
        <v>1419</v>
      </c>
      <c r="C158" s="3"/>
      <c r="D158" s="3" t="s">
        <v>255</v>
      </c>
      <c r="E158" s="3">
        <v>2021</v>
      </c>
      <c r="F158" s="3">
        <v>12</v>
      </c>
      <c r="G158" s="3"/>
      <c r="H158" s="4">
        <v>12.4</v>
      </c>
      <c r="I158" s="4">
        <f t="shared" si="6"/>
        <v>15.004</v>
      </c>
      <c r="J158" s="3"/>
      <c r="K158" s="20" t="s">
        <v>52</v>
      </c>
      <c r="L158" s="18"/>
    </row>
    <row r="159" spans="1:12" ht="30" customHeight="1" x14ac:dyDescent="0.3">
      <c r="A159" s="19" t="s">
        <v>722</v>
      </c>
      <c r="B159" s="3" t="s">
        <v>381</v>
      </c>
      <c r="C159" s="3"/>
      <c r="D159" s="3" t="s">
        <v>255</v>
      </c>
      <c r="E159" s="3">
        <v>2022</v>
      </c>
      <c r="F159" s="3">
        <v>6</v>
      </c>
      <c r="G159" s="3"/>
      <c r="H159" s="4">
        <v>14.05</v>
      </c>
      <c r="I159" s="4">
        <f t="shared" si="6"/>
        <v>17.000499999999999</v>
      </c>
      <c r="J159" s="18"/>
      <c r="K159" s="20"/>
      <c r="L159" s="18"/>
    </row>
    <row r="160" spans="1:12" ht="30" customHeight="1" x14ac:dyDescent="0.3">
      <c r="A160" s="19" t="s">
        <v>722</v>
      </c>
      <c r="B160" s="3" t="s">
        <v>381</v>
      </c>
      <c r="C160" s="3"/>
      <c r="D160" s="3" t="s">
        <v>255</v>
      </c>
      <c r="E160" s="3">
        <v>2023</v>
      </c>
      <c r="F160" s="3">
        <v>12</v>
      </c>
      <c r="G160" s="3"/>
      <c r="H160" s="4">
        <v>14.46</v>
      </c>
      <c r="I160" s="4">
        <f t="shared" si="6"/>
        <v>17.496600000000001</v>
      </c>
      <c r="J160" s="18"/>
      <c r="K160" s="20"/>
      <c r="L160" s="18"/>
    </row>
    <row r="161" spans="1:12" ht="30" customHeight="1" x14ac:dyDescent="0.3">
      <c r="A161" s="19" t="s">
        <v>721</v>
      </c>
      <c r="B161" s="3" t="s">
        <v>381</v>
      </c>
      <c r="C161" s="3"/>
      <c r="D161" s="3" t="s">
        <v>255</v>
      </c>
      <c r="E161" s="3">
        <v>2015</v>
      </c>
      <c r="F161" s="3">
        <v>1</v>
      </c>
      <c r="G161" s="3"/>
      <c r="H161" s="4">
        <v>25</v>
      </c>
      <c r="I161" s="4">
        <f t="shared" si="6"/>
        <v>30.25</v>
      </c>
      <c r="J161" s="18"/>
      <c r="K161" s="20"/>
      <c r="L161" s="18"/>
    </row>
    <row r="162" spans="1:12" ht="30" customHeight="1" x14ac:dyDescent="0.3">
      <c r="A162" s="19" t="s">
        <v>721</v>
      </c>
      <c r="B162" s="3" t="s">
        <v>381</v>
      </c>
      <c r="C162" s="3"/>
      <c r="D162" s="3" t="s">
        <v>255</v>
      </c>
      <c r="E162" s="3">
        <v>2020</v>
      </c>
      <c r="F162" s="3">
        <v>6</v>
      </c>
      <c r="G162" s="3"/>
      <c r="H162" s="4">
        <v>19.010000000000002</v>
      </c>
      <c r="I162" s="4">
        <f t="shared" si="6"/>
        <v>23.002100000000002</v>
      </c>
      <c r="J162" s="18"/>
      <c r="K162" s="20"/>
      <c r="L162" s="18"/>
    </row>
    <row r="163" spans="1:12" ht="30" customHeight="1" x14ac:dyDescent="0.3">
      <c r="A163" s="19" t="s">
        <v>721</v>
      </c>
      <c r="B163" s="3" t="s">
        <v>381</v>
      </c>
      <c r="C163" s="3"/>
      <c r="D163" s="3" t="s">
        <v>255</v>
      </c>
      <c r="E163" s="3">
        <v>2022</v>
      </c>
      <c r="F163" s="3">
        <v>3</v>
      </c>
      <c r="G163" s="3"/>
      <c r="H163" s="4">
        <v>19.010000000000002</v>
      </c>
      <c r="I163" s="4">
        <f t="shared" si="6"/>
        <v>23.002100000000002</v>
      </c>
      <c r="J163" s="18"/>
      <c r="K163" s="20"/>
      <c r="L163" s="18"/>
    </row>
    <row r="164" spans="1:12" ht="30" customHeight="1" x14ac:dyDescent="0.3">
      <c r="A164" s="19" t="s">
        <v>721</v>
      </c>
      <c r="B164" s="3" t="s">
        <v>381</v>
      </c>
      <c r="C164" s="3"/>
      <c r="D164" s="3" t="s">
        <v>255</v>
      </c>
      <c r="E164" s="3">
        <v>2023</v>
      </c>
      <c r="F164" s="3">
        <v>12</v>
      </c>
      <c r="G164" s="3"/>
      <c r="H164" s="4">
        <v>19.84</v>
      </c>
      <c r="I164" s="4">
        <f t="shared" si="6"/>
        <v>24.006399999999999</v>
      </c>
      <c r="J164" s="18" t="s">
        <v>10</v>
      </c>
      <c r="K164" s="20"/>
      <c r="L164" s="18"/>
    </row>
    <row r="165" spans="1:12" ht="30" customHeight="1" x14ac:dyDescent="0.3">
      <c r="A165" s="27" t="s">
        <v>1116</v>
      </c>
      <c r="B165" s="47" t="s">
        <v>381</v>
      </c>
      <c r="C165" s="47"/>
      <c r="D165" s="47" t="s">
        <v>255</v>
      </c>
      <c r="E165" s="46">
        <v>2003</v>
      </c>
      <c r="F165" s="46">
        <v>1</v>
      </c>
      <c r="G165" s="3"/>
      <c r="H165" s="4">
        <v>55</v>
      </c>
      <c r="I165" s="4">
        <f t="shared" si="6"/>
        <v>66.55</v>
      </c>
      <c r="J165" s="18"/>
      <c r="K165" s="20"/>
      <c r="L165" s="18"/>
    </row>
    <row r="166" spans="1:12" ht="30" customHeight="1" x14ac:dyDescent="0.3">
      <c r="A166" s="19" t="s">
        <v>1163</v>
      </c>
      <c r="B166" s="3" t="s">
        <v>381</v>
      </c>
      <c r="C166" s="3" t="s">
        <v>340</v>
      </c>
      <c r="D166" s="3" t="s">
        <v>255</v>
      </c>
      <c r="E166" s="3">
        <v>2024</v>
      </c>
      <c r="F166" s="46">
        <v>12</v>
      </c>
      <c r="G166" s="3"/>
      <c r="H166" s="4">
        <v>19.84</v>
      </c>
      <c r="I166" s="4">
        <f t="shared" si="6"/>
        <v>24.006399999999999</v>
      </c>
      <c r="J166" s="18" t="s">
        <v>10</v>
      </c>
      <c r="K166" s="20"/>
      <c r="L166" s="18"/>
    </row>
    <row r="167" spans="1:12" ht="30" customHeight="1" x14ac:dyDescent="0.3">
      <c r="A167" s="19" t="s">
        <v>1513</v>
      </c>
      <c r="B167" s="3" t="s">
        <v>381</v>
      </c>
      <c r="C167" s="3"/>
      <c r="D167" s="3" t="s">
        <v>255</v>
      </c>
      <c r="E167" s="3">
        <v>2023</v>
      </c>
      <c r="F167" s="3">
        <v>6</v>
      </c>
      <c r="G167" s="3">
        <v>1.5</v>
      </c>
      <c r="H167" s="4">
        <v>45.46</v>
      </c>
      <c r="I167" s="4">
        <f t="shared" si="6"/>
        <v>55.006599999999999</v>
      </c>
      <c r="J167" s="18" t="s">
        <v>10</v>
      </c>
      <c r="K167" s="20"/>
      <c r="L167" s="18"/>
    </row>
    <row r="168" spans="1:12" ht="30" customHeight="1" x14ac:dyDescent="0.3">
      <c r="A168" s="19" t="s">
        <v>225</v>
      </c>
      <c r="B168" s="3" t="s">
        <v>226</v>
      </c>
      <c r="C168" s="3" t="s">
        <v>718</v>
      </c>
      <c r="D168" s="3" t="s">
        <v>255</v>
      </c>
      <c r="E168" s="3">
        <v>2000</v>
      </c>
      <c r="F168" s="3">
        <v>1</v>
      </c>
      <c r="G168" s="3"/>
      <c r="H168" s="4">
        <v>15</v>
      </c>
      <c r="I168" s="4">
        <f t="shared" si="6"/>
        <v>18.149999999999999</v>
      </c>
      <c r="J168" s="18"/>
      <c r="K168" s="20"/>
      <c r="L168" s="18"/>
    </row>
    <row r="169" spans="1:12" ht="30" customHeight="1" x14ac:dyDescent="0.3">
      <c r="A169" s="19" t="s">
        <v>1423</v>
      </c>
      <c r="B169" s="3" t="s">
        <v>1158</v>
      </c>
      <c r="C169" s="3"/>
      <c r="D169" s="3" t="s">
        <v>255</v>
      </c>
      <c r="E169" s="3">
        <v>2023</v>
      </c>
      <c r="F169" s="3">
        <v>12</v>
      </c>
      <c r="G169" s="3"/>
      <c r="H169" s="4">
        <v>14.46</v>
      </c>
      <c r="I169" s="4">
        <f t="shared" si="6"/>
        <v>17.496600000000001</v>
      </c>
      <c r="J169" s="18"/>
      <c r="K169" s="20"/>
      <c r="L169" s="18"/>
    </row>
    <row r="170" spans="1:12" ht="30" customHeight="1" x14ac:dyDescent="0.3">
      <c r="A170" s="27" t="s">
        <v>579</v>
      </c>
      <c r="B170" s="47" t="s">
        <v>347</v>
      </c>
      <c r="C170" s="47"/>
      <c r="D170" s="47" t="s">
        <v>255</v>
      </c>
      <c r="E170" s="46">
        <v>2019</v>
      </c>
      <c r="F170" s="46">
        <v>2</v>
      </c>
      <c r="G170" s="3"/>
      <c r="H170" s="4">
        <v>24.79</v>
      </c>
      <c r="I170" s="4">
        <f t="shared" si="6"/>
        <v>29.995899999999999</v>
      </c>
      <c r="J170" s="18"/>
      <c r="K170" s="20" t="s">
        <v>580</v>
      </c>
      <c r="L170" s="18"/>
    </row>
    <row r="171" spans="1:12" ht="30" customHeight="1" x14ac:dyDescent="0.3">
      <c r="A171" s="27" t="s">
        <v>579</v>
      </c>
      <c r="B171" s="47" t="s">
        <v>347</v>
      </c>
      <c r="C171" s="47"/>
      <c r="D171" s="47" t="s">
        <v>255</v>
      </c>
      <c r="E171" s="46">
        <v>2020</v>
      </c>
      <c r="F171" s="46">
        <v>3</v>
      </c>
      <c r="G171" s="3"/>
      <c r="H171" s="4">
        <v>24.79</v>
      </c>
      <c r="I171" s="4">
        <f t="shared" si="6"/>
        <v>29.995899999999999</v>
      </c>
      <c r="J171" s="18"/>
      <c r="K171" s="20" t="s">
        <v>580</v>
      </c>
      <c r="L171" s="18"/>
    </row>
    <row r="172" spans="1:12" ht="30" customHeight="1" x14ac:dyDescent="0.3">
      <c r="A172" s="27" t="s">
        <v>121</v>
      </c>
      <c r="B172" s="46" t="s">
        <v>720</v>
      </c>
      <c r="C172" s="47"/>
      <c r="D172" s="47" t="s">
        <v>255</v>
      </c>
      <c r="E172" s="46">
        <v>2020</v>
      </c>
      <c r="F172" s="46">
        <v>12</v>
      </c>
      <c r="G172" s="3"/>
      <c r="H172" s="4">
        <v>22.44</v>
      </c>
      <c r="I172" s="4">
        <f t="shared" si="6"/>
        <v>27.1524</v>
      </c>
      <c r="J172" s="18"/>
      <c r="K172" s="20"/>
      <c r="L172" s="18"/>
    </row>
    <row r="173" spans="1:12" ht="30" customHeight="1" x14ac:dyDescent="0.3">
      <c r="A173" s="19" t="s">
        <v>121</v>
      </c>
      <c r="B173" s="3" t="s">
        <v>409</v>
      </c>
      <c r="C173" s="3"/>
      <c r="D173" s="3" t="s">
        <v>255</v>
      </c>
      <c r="E173" s="3">
        <v>2013</v>
      </c>
      <c r="F173" s="3">
        <v>1</v>
      </c>
      <c r="G173" s="3"/>
      <c r="H173" s="4">
        <v>65</v>
      </c>
      <c r="I173" s="4">
        <f t="shared" si="6"/>
        <v>78.649999999999991</v>
      </c>
      <c r="J173" s="3"/>
      <c r="K173" s="20"/>
      <c r="L173" s="18"/>
    </row>
    <row r="174" spans="1:12" ht="30" customHeight="1" x14ac:dyDescent="0.3">
      <c r="A174" s="19" t="s">
        <v>121</v>
      </c>
      <c r="B174" s="3" t="s">
        <v>409</v>
      </c>
      <c r="C174" s="3"/>
      <c r="D174" s="3" t="s">
        <v>255</v>
      </c>
      <c r="E174" s="3">
        <v>2014</v>
      </c>
      <c r="F174" s="3">
        <v>1</v>
      </c>
      <c r="G174" s="3"/>
      <c r="H174" s="4">
        <v>65</v>
      </c>
      <c r="I174" s="4">
        <f t="shared" si="6"/>
        <v>78.649999999999991</v>
      </c>
      <c r="J174" s="18"/>
      <c r="K174" s="20"/>
      <c r="L174" s="18"/>
    </row>
    <row r="175" spans="1:12" ht="30" customHeight="1" x14ac:dyDescent="0.3">
      <c r="A175" s="19" t="s">
        <v>121</v>
      </c>
      <c r="B175" s="3" t="s">
        <v>409</v>
      </c>
      <c r="C175" s="3"/>
      <c r="D175" s="3" t="s">
        <v>255</v>
      </c>
      <c r="E175" s="3">
        <v>2015</v>
      </c>
      <c r="F175" s="3">
        <v>1</v>
      </c>
      <c r="G175" s="3"/>
      <c r="H175" s="4">
        <v>75</v>
      </c>
      <c r="I175" s="4">
        <f t="shared" si="6"/>
        <v>90.75</v>
      </c>
      <c r="J175" s="18"/>
      <c r="K175" s="20"/>
      <c r="L175" s="18"/>
    </row>
    <row r="176" spans="1:12" ht="30" customHeight="1" x14ac:dyDescent="0.3">
      <c r="A176" s="19" t="s">
        <v>121</v>
      </c>
      <c r="B176" s="3" t="s">
        <v>409</v>
      </c>
      <c r="C176" s="3"/>
      <c r="D176" s="3" t="s">
        <v>255</v>
      </c>
      <c r="E176" s="3">
        <v>2016</v>
      </c>
      <c r="F176" s="3">
        <v>1</v>
      </c>
      <c r="G176" s="3"/>
      <c r="H176" s="4">
        <v>75</v>
      </c>
      <c r="I176" s="4">
        <f t="shared" si="6"/>
        <v>90.75</v>
      </c>
      <c r="J176" s="18"/>
      <c r="K176" s="20"/>
      <c r="L176" s="18"/>
    </row>
    <row r="177" spans="1:13" ht="30" customHeight="1" x14ac:dyDescent="0.3">
      <c r="A177" s="19" t="s">
        <v>121</v>
      </c>
      <c r="B177" s="3" t="s">
        <v>409</v>
      </c>
      <c r="C177" s="3"/>
      <c r="D177" s="3" t="s">
        <v>255</v>
      </c>
      <c r="E177" s="3">
        <v>2019</v>
      </c>
      <c r="F177" s="3">
        <v>1</v>
      </c>
      <c r="G177" s="3"/>
      <c r="H177" s="4">
        <v>75</v>
      </c>
      <c r="I177" s="4">
        <f t="shared" si="6"/>
        <v>90.75</v>
      </c>
      <c r="J177" s="18"/>
      <c r="K177" s="20"/>
      <c r="L177" s="18"/>
    </row>
    <row r="178" spans="1:13" ht="30" customHeight="1" x14ac:dyDescent="0.3">
      <c r="A178" s="19" t="s">
        <v>121</v>
      </c>
      <c r="B178" s="3" t="s">
        <v>409</v>
      </c>
      <c r="C178" s="3"/>
      <c r="D178" s="3" t="s">
        <v>255</v>
      </c>
      <c r="E178" s="3">
        <v>2020</v>
      </c>
      <c r="F178" s="3">
        <v>1</v>
      </c>
      <c r="G178" s="3"/>
      <c r="H178" s="4">
        <v>79</v>
      </c>
      <c r="I178" s="4">
        <f t="shared" si="6"/>
        <v>95.59</v>
      </c>
      <c r="J178" s="18"/>
      <c r="K178" s="20"/>
      <c r="L178" s="18"/>
    </row>
    <row r="179" spans="1:13" ht="30" customHeight="1" x14ac:dyDescent="0.3">
      <c r="A179" s="59" t="s">
        <v>121</v>
      </c>
      <c r="B179" s="47" t="s">
        <v>409</v>
      </c>
      <c r="C179" s="47"/>
      <c r="D179" s="47" t="s">
        <v>255</v>
      </c>
      <c r="E179" s="46">
        <v>2023</v>
      </c>
      <c r="F179" s="46">
        <v>6</v>
      </c>
      <c r="G179" s="3"/>
      <c r="H179" s="4">
        <v>65</v>
      </c>
      <c r="I179" s="4">
        <f t="shared" si="6"/>
        <v>78.649999999999991</v>
      </c>
      <c r="J179" s="18" t="s">
        <v>10</v>
      </c>
      <c r="K179" s="20"/>
      <c r="L179" s="18"/>
    </row>
    <row r="180" spans="1:13" ht="30" customHeight="1" x14ac:dyDescent="0.3">
      <c r="A180" s="59" t="s">
        <v>121</v>
      </c>
      <c r="B180" s="47" t="s">
        <v>1960</v>
      </c>
      <c r="C180" s="47"/>
      <c r="D180" s="47" t="s">
        <v>255</v>
      </c>
      <c r="E180" s="46">
        <v>2007</v>
      </c>
      <c r="F180" s="46">
        <v>3</v>
      </c>
      <c r="G180" s="3"/>
      <c r="H180" s="4">
        <v>20</v>
      </c>
      <c r="I180" s="4">
        <f t="shared" si="6"/>
        <v>24.2</v>
      </c>
      <c r="J180" s="18" t="s">
        <v>10</v>
      </c>
      <c r="K180" s="20"/>
      <c r="L180" s="18"/>
    </row>
    <row r="181" spans="1:13" ht="30" customHeight="1" x14ac:dyDescent="0.3">
      <c r="A181" s="19" t="s">
        <v>121</v>
      </c>
      <c r="B181" s="47" t="s">
        <v>659</v>
      </c>
      <c r="C181" s="47"/>
      <c r="D181" s="47" t="s">
        <v>255</v>
      </c>
      <c r="E181" s="46">
        <v>2020</v>
      </c>
      <c r="F181" s="46">
        <v>6</v>
      </c>
      <c r="G181" s="3"/>
      <c r="H181" s="4">
        <v>19.84</v>
      </c>
      <c r="I181" s="4">
        <f t="shared" si="6"/>
        <v>24.006399999999999</v>
      </c>
      <c r="J181" s="18"/>
      <c r="K181" s="20"/>
      <c r="L181" s="18"/>
    </row>
    <row r="182" spans="1:13" ht="30" customHeight="1" x14ac:dyDescent="0.3">
      <c r="A182" s="27" t="s">
        <v>1690</v>
      </c>
      <c r="B182" s="47" t="s">
        <v>1618</v>
      </c>
      <c r="D182" s="47" t="s">
        <v>255</v>
      </c>
      <c r="E182" s="46">
        <v>2000</v>
      </c>
      <c r="F182" s="46">
        <v>2</v>
      </c>
      <c r="G182" s="3"/>
      <c r="H182" s="4">
        <v>15</v>
      </c>
      <c r="I182" s="4">
        <f>H182*Bordeaux!$L$7</f>
        <v>18.149999999999999</v>
      </c>
      <c r="J182" s="18" t="s">
        <v>10</v>
      </c>
      <c r="K182" s="20"/>
      <c r="L182" s="18"/>
    </row>
    <row r="183" spans="1:13" ht="30" customHeight="1" x14ac:dyDescent="0.3">
      <c r="A183" s="27" t="s">
        <v>1020</v>
      </c>
      <c r="B183" s="47" t="s">
        <v>1019</v>
      </c>
      <c r="C183" s="47"/>
      <c r="D183" s="47" t="s">
        <v>255</v>
      </c>
      <c r="E183" s="46">
        <v>2021</v>
      </c>
      <c r="F183" s="46">
        <v>12</v>
      </c>
      <c r="G183" s="3"/>
      <c r="H183" s="4">
        <v>22.73</v>
      </c>
      <c r="I183" s="4">
        <f t="shared" ref="I183:I213" si="7">H183*$L$7</f>
        <v>27.503299999999999</v>
      </c>
      <c r="J183" s="18"/>
      <c r="K183" s="20"/>
      <c r="L183" s="18"/>
    </row>
    <row r="184" spans="1:13" ht="30" customHeight="1" x14ac:dyDescent="0.3">
      <c r="A184" s="19" t="s">
        <v>680</v>
      </c>
      <c r="B184" s="3" t="s">
        <v>679</v>
      </c>
      <c r="C184" s="3"/>
      <c r="D184" s="3" t="s">
        <v>255</v>
      </c>
      <c r="E184" s="3">
        <v>2021</v>
      </c>
      <c r="F184" s="3">
        <v>6</v>
      </c>
      <c r="G184" s="3"/>
      <c r="H184" s="4">
        <v>26.36</v>
      </c>
      <c r="I184" s="4">
        <f t="shared" si="7"/>
        <v>31.895599999999998</v>
      </c>
      <c r="J184" s="18"/>
      <c r="K184" s="20"/>
      <c r="L184" s="18"/>
    </row>
    <row r="185" spans="1:13" ht="30" customHeight="1" x14ac:dyDescent="0.3">
      <c r="A185" s="19" t="s">
        <v>680</v>
      </c>
      <c r="B185" s="3" t="s">
        <v>679</v>
      </c>
      <c r="C185" s="3"/>
      <c r="D185" s="3" t="s">
        <v>255</v>
      </c>
      <c r="E185" s="3">
        <v>2022</v>
      </c>
      <c r="F185" s="3">
        <v>12</v>
      </c>
      <c r="G185" s="3"/>
      <c r="H185" s="4">
        <v>28.84</v>
      </c>
      <c r="I185" s="4">
        <f t="shared" si="7"/>
        <v>34.8964</v>
      </c>
      <c r="J185" s="18"/>
      <c r="K185" s="20"/>
      <c r="L185" s="18"/>
    </row>
    <row r="186" spans="1:13" ht="30" customHeight="1" x14ac:dyDescent="0.3">
      <c r="A186" s="19" t="s">
        <v>1018</v>
      </c>
      <c r="B186" s="3" t="s">
        <v>1019</v>
      </c>
      <c r="C186" s="3"/>
      <c r="D186" s="3" t="s">
        <v>255</v>
      </c>
      <c r="E186" s="3">
        <v>2020</v>
      </c>
      <c r="F186" s="3">
        <v>12</v>
      </c>
      <c r="G186" s="3"/>
      <c r="H186" s="4">
        <v>20.66</v>
      </c>
      <c r="I186" s="4">
        <f t="shared" si="7"/>
        <v>24.9986</v>
      </c>
      <c r="J186" s="18"/>
      <c r="K186" s="20"/>
      <c r="L186" s="18"/>
    </row>
    <row r="187" spans="1:13" ht="30" customHeight="1" x14ac:dyDescent="0.3">
      <c r="A187" s="19" t="s">
        <v>1018</v>
      </c>
      <c r="B187" s="3" t="s">
        <v>1019</v>
      </c>
      <c r="C187" s="3"/>
      <c r="D187" s="3" t="s">
        <v>255</v>
      </c>
      <c r="E187" s="3">
        <v>2021</v>
      </c>
      <c r="F187" s="3">
        <v>2</v>
      </c>
      <c r="G187" s="3"/>
      <c r="H187" s="4">
        <v>20.66</v>
      </c>
      <c r="I187" s="4">
        <f t="shared" si="7"/>
        <v>24.9986</v>
      </c>
      <c r="J187" s="18"/>
      <c r="K187" s="20"/>
      <c r="L187" s="18"/>
    </row>
    <row r="188" spans="1:13" ht="30" customHeight="1" x14ac:dyDescent="0.3">
      <c r="A188" s="27" t="s">
        <v>460</v>
      </c>
      <c r="B188" s="47" t="s">
        <v>347</v>
      </c>
      <c r="C188" s="47"/>
      <c r="D188" s="47" t="s">
        <v>255</v>
      </c>
      <c r="E188" s="46">
        <v>2018</v>
      </c>
      <c r="F188" s="46">
        <v>6</v>
      </c>
      <c r="G188" s="3"/>
      <c r="H188" s="4">
        <v>37.19</v>
      </c>
      <c r="I188" s="4">
        <f t="shared" si="7"/>
        <v>44.999899999999997</v>
      </c>
      <c r="J188" s="18"/>
      <c r="K188" s="20"/>
      <c r="L188" s="18"/>
    </row>
    <row r="189" spans="1:13" ht="30" customHeight="1" x14ac:dyDescent="0.3">
      <c r="A189" s="27" t="s">
        <v>460</v>
      </c>
      <c r="B189" s="47" t="s">
        <v>347</v>
      </c>
      <c r="C189" s="47"/>
      <c r="D189" s="47" t="s">
        <v>255</v>
      </c>
      <c r="E189" s="46">
        <v>2019</v>
      </c>
      <c r="F189" s="46">
        <v>6</v>
      </c>
      <c r="G189" s="3"/>
      <c r="H189" s="4">
        <v>35</v>
      </c>
      <c r="I189" s="4">
        <f t="shared" si="7"/>
        <v>42.35</v>
      </c>
      <c r="J189" s="18"/>
      <c r="K189" s="20"/>
      <c r="L189" s="18"/>
    </row>
    <row r="190" spans="1:13" ht="30" customHeight="1" x14ac:dyDescent="0.3">
      <c r="A190" s="27" t="s">
        <v>460</v>
      </c>
      <c r="B190" s="47" t="s">
        <v>347</v>
      </c>
      <c r="C190" s="47"/>
      <c r="D190" s="47" t="s">
        <v>255</v>
      </c>
      <c r="E190" s="46">
        <v>2020</v>
      </c>
      <c r="F190" s="46">
        <v>6</v>
      </c>
      <c r="G190" s="3"/>
      <c r="H190" s="4">
        <v>35</v>
      </c>
      <c r="I190" s="4">
        <f t="shared" si="7"/>
        <v>42.35</v>
      </c>
      <c r="J190" s="18"/>
      <c r="K190" s="20"/>
      <c r="L190" s="18"/>
      <c r="M190" s="23"/>
    </row>
    <row r="191" spans="1:13" ht="30" customHeight="1" x14ac:dyDescent="0.3">
      <c r="A191" s="27" t="s">
        <v>769</v>
      </c>
      <c r="B191" s="46" t="s">
        <v>770</v>
      </c>
      <c r="C191" s="47"/>
      <c r="D191" s="47" t="s">
        <v>255</v>
      </c>
      <c r="E191" s="46">
        <v>2020</v>
      </c>
      <c r="F191" s="46">
        <v>12</v>
      </c>
      <c r="G191" s="3"/>
      <c r="H191" s="4">
        <v>20.25</v>
      </c>
      <c r="I191" s="4">
        <f t="shared" si="7"/>
        <v>24.502499999999998</v>
      </c>
      <c r="J191" s="18"/>
      <c r="K191" s="20" t="s">
        <v>52</v>
      </c>
      <c r="L191" s="18"/>
      <c r="M191" s="23"/>
    </row>
    <row r="192" spans="1:13" ht="30" customHeight="1" x14ac:dyDescent="0.3">
      <c r="A192" s="27" t="s">
        <v>584</v>
      </c>
      <c r="B192" s="47" t="s">
        <v>582</v>
      </c>
      <c r="C192" s="47"/>
      <c r="D192" s="47" t="s">
        <v>255</v>
      </c>
      <c r="E192" s="46">
        <v>2020</v>
      </c>
      <c r="F192" s="46">
        <v>3</v>
      </c>
      <c r="G192" s="3"/>
      <c r="H192" s="4">
        <v>27.69</v>
      </c>
      <c r="I192" s="4">
        <f t="shared" si="7"/>
        <v>33.504899999999999</v>
      </c>
      <c r="J192" s="18"/>
      <c r="K192" s="20" t="s">
        <v>52</v>
      </c>
      <c r="L192" s="18"/>
      <c r="M192" s="23"/>
    </row>
    <row r="193" spans="1:13" ht="30" customHeight="1" x14ac:dyDescent="0.3">
      <c r="A193" s="27" t="s">
        <v>1224</v>
      </c>
      <c r="B193" s="47" t="s">
        <v>347</v>
      </c>
      <c r="C193" s="47"/>
      <c r="D193" s="47" t="s">
        <v>255</v>
      </c>
      <c r="E193" s="46">
        <v>2017</v>
      </c>
      <c r="F193" s="46">
        <v>1</v>
      </c>
      <c r="G193" s="3"/>
      <c r="H193" s="4">
        <v>37.19</v>
      </c>
      <c r="I193" s="4">
        <f t="shared" si="7"/>
        <v>44.999899999999997</v>
      </c>
      <c r="J193" s="18"/>
      <c r="K193" s="20"/>
      <c r="L193" s="18"/>
      <c r="M193" s="23"/>
    </row>
    <row r="194" spans="1:13" ht="30" customHeight="1" x14ac:dyDescent="0.3">
      <c r="A194" s="27" t="s">
        <v>1224</v>
      </c>
      <c r="B194" s="47" t="s">
        <v>347</v>
      </c>
      <c r="C194" s="47"/>
      <c r="D194" s="47" t="s">
        <v>255</v>
      </c>
      <c r="E194" s="46">
        <v>2018</v>
      </c>
      <c r="F194" s="46">
        <v>6</v>
      </c>
      <c r="G194" s="3"/>
      <c r="H194" s="4">
        <v>33.06</v>
      </c>
      <c r="I194" s="4">
        <f t="shared" si="7"/>
        <v>40.002600000000001</v>
      </c>
      <c r="J194" s="18"/>
      <c r="K194" s="20"/>
      <c r="L194" s="18"/>
      <c r="M194" s="23"/>
    </row>
    <row r="195" spans="1:13" ht="30" customHeight="1" x14ac:dyDescent="0.3">
      <c r="A195" s="27" t="s">
        <v>1224</v>
      </c>
      <c r="B195" s="47" t="s">
        <v>347</v>
      </c>
      <c r="C195" s="47"/>
      <c r="D195" s="47" t="s">
        <v>255</v>
      </c>
      <c r="E195" s="46">
        <v>2019</v>
      </c>
      <c r="F195" s="46">
        <v>6</v>
      </c>
      <c r="G195" s="3"/>
      <c r="H195" s="4">
        <v>30</v>
      </c>
      <c r="I195" s="4">
        <f t="shared" si="7"/>
        <v>36.299999999999997</v>
      </c>
      <c r="J195" s="18"/>
      <c r="K195" s="20"/>
      <c r="L195" s="18"/>
      <c r="M195" s="23"/>
    </row>
    <row r="196" spans="1:13" ht="30" customHeight="1" x14ac:dyDescent="0.3">
      <c r="A196" s="27" t="s">
        <v>1224</v>
      </c>
      <c r="B196" s="47" t="s">
        <v>347</v>
      </c>
      <c r="C196" s="47"/>
      <c r="D196" s="47" t="s">
        <v>255</v>
      </c>
      <c r="E196" s="46">
        <v>2020</v>
      </c>
      <c r="F196" s="46">
        <v>12</v>
      </c>
      <c r="G196" s="3"/>
      <c r="H196" s="4">
        <v>30</v>
      </c>
      <c r="I196" s="4">
        <f t="shared" si="7"/>
        <v>36.299999999999997</v>
      </c>
      <c r="J196" s="18"/>
      <c r="K196" s="20"/>
      <c r="L196" s="18"/>
      <c r="M196" s="23"/>
    </row>
    <row r="197" spans="1:13" ht="30" customHeight="1" x14ac:dyDescent="0.3">
      <c r="A197" s="27" t="s">
        <v>1011</v>
      </c>
      <c r="B197" s="47" t="s">
        <v>679</v>
      </c>
      <c r="C197" s="47"/>
      <c r="D197" s="47" t="s">
        <v>255</v>
      </c>
      <c r="E197" s="46">
        <v>2022</v>
      </c>
      <c r="F197" s="46">
        <v>3</v>
      </c>
      <c r="G197" s="3"/>
      <c r="H197" s="4">
        <v>37.93</v>
      </c>
      <c r="I197" s="4">
        <f t="shared" si="7"/>
        <v>45.895299999999999</v>
      </c>
      <c r="J197" s="18"/>
      <c r="K197" s="20"/>
      <c r="L197" s="18"/>
      <c r="M197" s="23"/>
    </row>
    <row r="198" spans="1:13" ht="30" customHeight="1" x14ac:dyDescent="0.3">
      <c r="A198" s="19" t="s">
        <v>486</v>
      </c>
      <c r="B198" s="3" t="s">
        <v>484</v>
      </c>
      <c r="C198" s="3"/>
      <c r="D198" s="3" t="s">
        <v>255</v>
      </c>
      <c r="E198" s="3">
        <v>2019</v>
      </c>
      <c r="F198" s="3">
        <v>6</v>
      </c>
      <c r="G198" s="3"/>
      <c r="H198" s="4">
        <v>12</v>
      </c>
      <c r="I198" s="4">
        <f t="shared" si="7"/>
        <v>14.52</v>
      </c>
      <c r="J198" s="18"/>
      <c r="K198" s="20" t="s">
        <v>52</v>
      </c>
      <c r="L198" s="18"/>
      <c r="M198" s="23"/>
    </row>
    <row r="199" spans="1:13" ht="30" customHeight="1" x14ac:dyDescent="0.3">
      <c r="A199" s="27" t="s">
        <v>845</v>
      </c>
      <c r="B199" s="47" t="s">
        <v>603</v>
      </c>
      <c r="C199" s="47" t="s">
        <v>437</v>
      </c>
      <c r="D199" s="47" t="s">
        <v>255</v>
      </c>
      <c r="E199" s="46">
        <v>1985</v>
      </c>
      <c r="F199" s="46">
        <v>1</v>
      </c>
      <c r="G199" s="3"/>
      <c r="H199" s="4">
        <v>20</v>
      </c>
      <c r="I199" s="4">
        <f t="shared" si="7"/>
        <v>24.2</v>
      </c>
      <c r="J199" s="18"/>
      <c r="K199" s="20"/>
      <c r="L199" s="18"/>
      <c r="M199" s="23"/>
    </row>
    <row r="200" spans="1:13" ht="30" customHeight="1" x14ac:dyDescent="0.3">
      <c r="A200" s="19" t="s">
        <v>627</v>
      </c>
      <c r="B200" s="3" t="s">
        <v>381</v>
      </c>
      <c r="C200" s="3" t="s">
        <v>437</v>
      </c>
      <c r="D200" s="3" t="s">
        <v>255</v>
      </c>
      <c r="E200" s="3">
        <v>2023</v>
      </c>
      <c r="F200" s="3">
        <v>12</v>
      </c>
      <c r="G200" s="3"/>
      <c r="H200" s="4">
        <v>13.64</v>
      </c>
      <c r="I200" s="4">
        <f t="shared" si="7"/>
        <v>16.5044</v>
      </c>
      <c r="J200" s="18"/>
      <c r="K200" s="20"/>
      <c r="L200" s="18"/>
      <c r="M200" s="23"/>
    </row>
    <row r="201" spans="1:13" ht="30" customHeight="1" x14ac:dyDescent="0.3">
      <c r="A201" s="19" t="s">
        <v>627</v>
      </c>
      <c r="B201" s="3" t="s">
        <v>381</v>
      </c>
      <c r="C201" s="3" t="s">
        <v>437</v>
      </c>
      <c r="D201" s="3" t="s">
        <v>255</v>
      </c>
      <c r="E201" s="3">
        <v>2024</v>
      </c>
      <c r="F201" s="3">
        <v>12</v>
      </c>
      <c r="G201" s="3"/>
      <c r="H201" s="4">
        <v>13.64</v>
      </c>
      <c r="I201" s="4">
        <f t="shared" si="7"/>
        <v>16.5044</v>
      </c>
      <c r="J201" s="18" t="s">
        <v>10</v>
      </c>
      <c r="K201" s="20"/>
      <c r="L201" s="18"/>
      <c r="M201" s="23"/>
    </row>
    <row r="202" spans="1:13" ht="30" customHeight="1" x14ac:dyDescent="0.3">
      <c r="A202" s="19" t="s">
        <v>1000</v>
      </c>
      <c r="B202" s="3" t="s">
        <v>381</v>
      </c>
      <c r="C202" s="3" t="s">
        <v>437</v>
      </c>
      <c r="D202" s="3" t="s">
        <v>255</v>
      </c>
      <c r="E202" s="3">
        <v>2022</v>
      </c>
      <c r="F202" s="3">
        <v>1</v>
      </c>
      <c r="G202" s="3"/>
      <c r="H202" s="4">
        <v>35</v>
      </c>
      <c r="I202" s="4">
        <f t="shared" si="7"/>
        <v>42.35</v>
      </c>
      <c r="J202" s="18"/>
      <c r="K202" s="20" t="s">
        <v>33</v>
      </c>
      <c r="L202" s="18"/>
      <c r="M202" s="23"/>
    </row>
    <row r="203" spans="1:13" ht="30" customHeight="1" x14ac:dyDescent="0.3">
      <c r="A203" s="19" t="s">
        <v>1514</v>
      </c>
      <c r="B203" s="3" t="s">
        <v>381</v>
      </c>
      <c r="C203" s="3" t="s">
        <v>437</v>
      </c>
      <c r="D203" s="3" t="s">
        <v>255</v>
      </c>
      <c r="E203" s="3">
        <v>2024</v>
      </c>
      <c r="F203" s="3">
        <v>12</v>
      </c>
      <c r="G203" s="3"/>
      <c r="H203" s="4">
        <v>17.36</v>
      </c>
      <c r="I203" s="4">
        <f t="shared" si="7"/>
        <v>21.005599999999998</v>
      </c>
      <c r="J203" s="18" t="s">
        <v>10</v>
      </c>
      <c r="K203" s="20"/>
      <c r="L203" s="18"/>
      <c r="M203" s="23"/>
    </row>
    <row r="204" spans="1:13" ht="30" customHeight="1" x14ac:dyDescent="0.3">
      <c r="A204" s="19" t="s">
        <v>1422</v>
      </c>
      <c r="B204" s="3" t="s">
        <v>1158</v>
      </c>
      <c r="C204" s="3"/>
      <c r="D204" s="3" t="s">
        <v>255</v>
      </c>
      <c r="E204" s="3">
        <v>2023</v>
      </c>
      <c r="F204" s="3">
        <v>12</v>
      </c>
      <c r="G204" s="3"/>
      <c r="H204" s="4">
        <v>12.4</v>
      </c>
      <c r="I204" s="4">
        <f t="shared" si="7"/>
        <v>15.004</v>
      </c>
      <c r="J204" s="18"/>
      <c r="K204" s="20"/>
      <c r="L204" s="18"/>
      <c r="M204" s="23"/>
    </row>
    <row r="205" spans="1:13" ht="30" customHeight="1" x14ac:dyDescent="0.3">
      <c r="A205" s="19" t="s">
        <v>567</v>
      </c>
      <c r="B205" s="3" t="s">
        <v>566</v>
      </c>
      <c r="C205" s="3"/>
      <c r="D205" s="3" t="s">
        <v>255</v>
      </c>
      <c r="E205" s="3">
        <v>2023</v>
      </c>
      <c r="F205" s="3">
        <v>12</v>
      </c>
      <c r="G205" s="3"/>
      <c r="H205" s="4">
        <v>14.05</v>
      </c>
      <c r="I205" s="4">
        <f t="shared" si="7"/>
        <v>17.000499999999999</v>
      </c>
      <c r="J205" s="18"/>
      <c r="K205" s="20"/>
      <c r="L205" s="18"/>
      <c r="M205" s="23"/>
    </row>
    <row r="206" spans="1:13" ht="30" customHeight="1" x14ac:dyDescent="0.3">
      <c r="A206" s="19" t="s">
        <v>976</v>
      </c>
      <c r="B206" s="3" t="s">
        <v>679</v>
      </c>
      <c r="C206" s="3" t="s">
        <v>340</v>
      </c>
      <c r="D206" s="3" t="s">
        <v>255</v>
      </c>
      <c r="E206" s="3">
        <v>2022</v>
      </c>
      <c r="F206" s="3">
        <v>12</v>
      </c>
      <c r="G206" s="3"/>
      <c r="H206" s="4">
        <v>19.170000000000002</v>
      </c>
      <c r="I206" s="4">
        <f t="shared" si="7"/>
        <v>23.195700000000002</v>
      </c>
      <c r="J206" s="18"/>
      <c r="K206" s="20"/>
      <c r="L206" s="18"/>
      <c r="M206" s="23"/>
    </row>
    <row r="207" spans="1:13" ht="30" customHeight="1" x14ac:dyDescent="0.3">
      <c r="A207" s="19" t="s">
        <v>985</v>
      </c>
      <c r="B207" s="3" t="s">
        <v>158</v>
      </c>
      <c r="C207" s="3"/>
      <c r="D207" s="3" t="s">
        <v>317</v>
      </c>
      <c r="E207" s="3">
        <v>2019</v>
      </c>
      <c r="F207" s="3">
        <v>12</v>
      </c>
      <c r="G207" s="3"/>
      <c r="H207" s="4">
        <v>13.64</v>
      </c>
      <c r="I207" s="4">
        <f t="shared" si="7"/>
        <v>16.5044</v>
      </c>
      <c r="J207" s="18"/>
      <c r="K207" s="20" t="s">
        <v>45</v>
      </c>
      <c r="L207" s="18"/>
      <c r="M207" s="23"/>
    </row>
    <row r="208" spans="1:13" ht="30" customHeight="1" x14ac:dyDescent="0.3">
      <c r="A208" s="19" t="s">
        <v>984</v>
      </c>
      <c r="B208" s="3" t="s">
        <v>158</v>
      </c>
      <c r="C208" s="3"/>
      <c r="D208" s="3" t="s">
        <v>317</v>
      </c>
      <c r="E208" s="3">
        <v>2022</v>
      </c>
      <c r="F208" s="3">
        <v>12</v>
      </c>
      <c r="G208" s="3"/>
      <c r="H208" s="4">
        <v>14.88</v>
      </c>
      <c r="I208" s="4">
        <f t="shared" si="7"/>
        <v>18.004799999999999</v>
      </c>
      <c r="J208" s="18"/>
      <c r="K208" s="20"/>
      <c r="L208" s="18"/>
      <c r="M208" s="23"/>
    </row>
    <row r="209" spans="1:13" ht="30" customHeight="1" x14ac:dyDescent="0.3">
      <c r="A209" s="19" t="s">
        <v>295</v>
      </c>
      <c r="B209" s="3" t="s">
        <v>127</v>
      </c>
      <c r="C209" s="3"/>
      <c r="D209" s="3" t="s">
        <v>317</v>
      </c>
      <c r="E209" s="3">
        <v>2010</v>
      </c>
      <c r="F209" s="3">
        <v>1</v>
      </c>
      <c r="G209" s="3"/>
      <c r="H209" s="4">
        <v>35</v>
      </c>
      <c r="I209" s="4">
        <f t="shared" si="7"/>
        <v>42.35</v>
      </c>
      <c r="J209" s="3"/>
      <c r="K209" s="20"/>
      <c r="L209" s="18"/>
      <c r="M209" s="23"/>
    </row>
    <row r="210" spans="1:13" ht="30" customHeight="1" x14ac:dyDescent="0.3">
      <c r="A210" s="19" t="s">
        <v>982</v>
      </c>
      <c r="B210" s="3" t="s">
        <v>158</v>
      </c>
      <c r="C210" s="3" t="s">
        <v>340</v>
      </c>
      <c r="D210" s="3" t="s">
        <v>317</v>
      </c>
      <c r="E210" s="3">
        <v>2021</v>
      </c>
      <c r="F210" s="3">
        <v>12</v>
      </c>
      <c r="G210" s="3"/>
      <c r="H210" s="4">
        <v>9.92</v>
      </c>
      <c r="I210" s="4">
        <f t="shared" si="7"/>
        <v>12.0032</v>
      </c>
      <c r="J210" s="18"/>
      <c r="K210" s="20"/>
      <c r="L210" s="18"/>
      <c r="M210" s="23"/>
    </row>
    <row r="211" spans="1:13" ht="30" customHeight="1" x14ac:dyDescent="0.3">
      <c r="A211" s="19" t="s">
        <v>709</v>
      </c>
      <c r="B211" s="3" t="s">
        <v>158</v>
      </c>
      <c r="C211" s="3" t="s">
        <v>655</v>
      </c>
      <c r="D211" s="3" t="s">
        <v>317</v>
      </c>
      <c r="E211" s="3">
        <v>2022</v>
      </c>
      <c r="F211" s="3">
        <v>12</v>
      </c>
      <c r="G211" s="3"/>
      <c r="H211" s="4">
        <v>9.92</v>
      </c>
      <c r="I211" s="4">
        <f t="shared" si="7"/>
        <v>12.0032</v>
      </c>
      <c r="J211" s="18"/>
      <c r="K211" s="20"/>
      <c r="L211" s="18"/>
      <c r="M211" s="23"/>
    </row>
    <row r="212" spans="1:13" ht="30" customHeight="1" x14ac:dyDescent="0.3">
      <c r="A212" s="19" t="s">
        <v>983</v>
      </c>
      <c r="B212" s="3" t="s">
        <v>158</v>
      </c>
      <c r="C212" s="3"/>
      <c r="D212" s="3" t="s">
        <v>317</v>
      </c>
      <c r="E212" s="3">
        <v>2021</v>
      </c>
      <c r="F212" s="3">
        <v>12</v>
      </c>
      <c r="G212" s="3"/>
      <c r="H212" s="4">
        <v>9.92</v>
      </c>
      <c r="I212" s="4">
        <f t="shared" si="7"/>
        <v>12.0032</v>
      </c>
      <c r="J212" s="18"/>
      <c r="K212" s="20"/>
      <c r="L212" s="18"/>
      <c r="M212" s="23"/>
    </row>
    <row r="213" spans="1:13" ht="30" customHeight="1" x14ac:dyDescent="0.3">
      <c r="A213" s="19" t="s">
        <v>1316</v>
      </c>
      <c r="B213" s="3" t="s">
        <v>1315</v>
      </c>
      <c r="C213" s="3"/>
      <c r="D213" s="3" t="s">
        <v>317</v>
      </c>
      <c r="E213" s="3">
        <v>2022</v>
      </c>
      <c r="F213" s="3">
        <v>12</v>
      </c>
      <c r="G213" s="3"/>
      <c r="H213" s="4">
        <v>13.22</v>
      </c>
      <c r="I213" s="4">
        <f t="shared" si="7"/>
        <v>15.9962</v>
      </c>
      <c r="J213" s="18"/>
      <c r="K213" s="20"/>
      <c r="L213" s="18"/>
      <c r="M213" s="23"/>
    </row>
    <row r="214" spans="1:13" ht="30" customHeight="1" x14ac:dyDescent="0.3">
      <c r="A214" s="24"/>
      <c r="B214" s="25"/>
      <c r="C214" s="25"/>
      <c r="D214" s="25"/>
      <c r="E214" s="25"/>
      <c r="F214" s="25"/>
      <c r="G214" s="25"/>
      <c r="H214" s="26"/>
      <c r="I214" s="26"/>
      <c r="J214" s="51"/>
      <c r="K214" s="52"/>
      <c r="L214" s="18"/>
      <c r="M214" s="2"/>
    </row>
    <row r="215" spans="1:13" ht="15.6" x14ac:dyDescent="0.3">
      <c r="A215" s="28" t="s">
        <v>237</v>
      </c>
      <c r="B215" s="29"/>
      <c r="C215" s="29"/>
      <c r="D215" s="29"/>
      <c r="E215" s="17"/>
      <c r="F215" s="82" t="s">
        <v>238</v>
      </c>
      <c r="G215" s="82"/>
      <c r="H215" s="30"/>
      <c r="I215" s="30"/>
      <c r="J215" s="31"/>
      <c r="K215" s="32" t="s">
        <v>239</v>
      </c>
      <c r="M215" s="2"/>
    </row>
    <row r="216" spans="1:13" ht="15.6" x14ac:dyDescent="0.3">
      <c r="A216" s="33" t="s">
        <v>240</v>
      </c>
      <c r="B216" s="34"/>
      <c r="C216" s="34"/>
      <c r="D216" s="34"/>
      <c r="E216" s="3"/>
      <c r="F216" s="79" t="s">
        <v>241</v>
      </c>
      <c r="G216" s="79"/>
      <c r="H216" s="35"/>
      <c r="I216" s="35"/>
      <c r="K216" s="36" t="s">
        <v>242</v>
      </c>
      <c r="M216" s="2"/>
    </row>
    <row r="217" spans="1:13" ht="15.6" x14ac:dyDescent="0.3">
      <c r="A217" s="33" t="s">
        <v>243</v>
      </c>
      <c r="B217" s="34"/>
      <c r="C217" s="34"/>
      <c r="D217" s="34"/>
      <c r="E217" s="37"/>
      <c r="F217" s="79" t="s">
        <v>244</v>
      </c>
      <c r="G217" s="79"/>
      <c r="H217" s="35"/>
      <c r="I217" s="35"/>
      <c r="K217" s="38"/>
      <c r="M217" s="2"/>
    </row>
    <row r="218" spans="1:13" x14ac:dyDescent="0.3">
      <c r="A218" s="33" t="s">
        <v>245</v>
      </c>
      <c r="B218" s="34"/>
      <c r="C218" s="34"/>
      <c r="D218" s="34"/>
      <c r="E218" s="37"/>
      <c r="F218" s="79" t="s">
        <v>246</v>
      </c>
      <c r="G218" s="79"/>
      <c r="H218" s="35"/>
      <c r="I218" s="35"/>
      <c r="K218" s="38"/>
      <c r="M218" s="39"/>
    </row>
    <row r="219" spans="1:13" x14ac:dyDescent="0.3">
      <c r="A219" s="33" t="s">
        <v>333</v>
      </c>
      <c r="B219" s="34"/>
      <c r="C219" s="34"/>
      <c r="D219" s="34"/>
      <c r="E219" s="37"/>
      <c r="F219" s="37"/>
      <c r="G219" s="34"/>
      <c r="H219" s="35"/>
      <c r="I219" s="35"/>
      <c r="K219" s="38"/>
      <c r="M219" s="39"/>
    </row>
    <row r="220" spans="1:13" x14ac:dyDescent="0.3">
      <c r="A220" s="40" t="s">
        <v>247</v>
      </c>
      <c r="B220" s="41"/>
      <c r="C220" s="41"/>
      <c r="D220" s="41"/>
      <c r="E220" s="42"/>
      <c r="F220" s="42"/>
      <c r="G220" s="41"/>
      <c r="H220" s="43"/>
      <c r="I220" s="43"/>
      <c r="J220" s="44"/>
      <c r="K220" s="45"/>
      <c r="M220" s="39"/>
    </row>
    <row r="221" spans="1:13" ht="15.6" x14ac:dyDescent="0.3">
      <c r="A221" s="3"/>
      <c r="B221" s="3"/>
      <c r="C221" s="3"/>
      <c r="D221" s="3"/>
      <c r="E221" s="3"/>
      <c r="F221" s="3"/>
      <c r="G221" s="3"/>
      <c r="H221" s="4"/>
      <c r="I221" s="4"/>
      <c r="J221" s="3"/>
      <c r="K221" s="1"/>
      <c r="L221" s="1"/>
      <c r="M221" s="39"/>
    </row>
  </sheetData>
  <autoFilter ref="A7:K189" xr:uid="{928FD384-20AB-476E-B857-50AEB6215FAE}">
    <sortState xmlns:xlrd2="http://schemas.microsoft.com/office/spreadsheetml/2017/richdata2" ref="A8:K128">
      <sortCondition ref="E7:E128"/>
    </sortState>
  </autoFilter>
  <sortState xmlns:xlrd2="http://schemas.microsoft.com/office/spreadsheetml/2017/richdata2" ref="A8:K213">
    <sortCondition ref="D8:D213"/>
    <sortCondition ref="A8:A213"/>
    <sortCondition ref="B8:B213"/>
    <sortCondition ref="E8:E213"/>
  </sortState>
  <mergeCells count="6">
    <mergeCell ref="F217:G217"/>
    <mergeCell ref="F218:G218"/>
    <mergeCell ref="A1:K1"/>
    <mergeCell ref="A2:K2"/>
    <mergeCell ref="F215:G215"/>
    <mergeCell ref="F216:G216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3AAF-5087-4627-A5A0-018C040E64FD}">
  <sheetPr codeName="Sheet5">
    <tabColor theme="7" tint="0.59999389629810485"/>
  </sheetPr>
  <dimension ref="A1:N282"/>
  <sheetViews>
    <sheetView showGridLines="0" zoomScale="80" zoomScaleNormal="80" workbookViewId="0">
      <pane ySplit="7" topLeftCell="A232" activePane="bottomLeft" state="frozenSplit"/>
      <selection pane="bottomLeft" activeCell="B243" sqref="B243"/>
    </sheetView>
  </sheetViews>
  <sheetFormatPr defaultColWidth="8.77734375" defaultRowHeight="14.4" x14ac:dyDescent="0.3"/>
  <cols>
    <col min="1" max="1" width="72.6640625" bestFit="1" customWidth="1"/>
    <col min="2" max="2" width="50.109375" bestFit="1" customWidth="1"/>
    <col min="3" max="3" width="16.109375" bestFit="1" customWidth="1"/>
    <col min="4" max="4" width="22.77734375" bestFit="1" customWidth="1"/>
    <col min="5" max="5" width="9.33203125" bestFit="1" customWidth="1"/>
    <col min="6" max="6" width="10.109375" bestFit="1" customWidth="1"/>
    <col min="7" max="7" width="11.33203125" bestFit="1" customWidth="1"/>
    <col min="8" max="8" width="13.44140625" bestFit="1" customWidth="1"/>
    <col min="9" max="9" width="11.109375" bestFit="1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  <c r="M1" s="2"/>
    </row>
    <row r="2" spans="1:13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74" t="s">
        <v>1099</v>
      </c>
      <c r="B6" s="9" t="s">
        <v>0</v>
      </c>
      <c r="C6" s="9"/>
      <c r="D6" s="9" t="s">
        <v>252</v>
      </c>
      <c r="E6" s="9" t="s">
        <v>1</v>
      </c>
      <c r="F6" s="9" t="s">
        <v>2</v>
      </c>
      <c r="G6" s="9" t="s">
        <v>313</v>
      </c>
      <c r="H6" s="10" t="s">
        <v>323</v>
      </c>
      <c r="I6" s="10" t="s">
        <v>323</v>
      </c>
      <c r="J6" s="9"/>
      <c r="K6" s="11"/>
      <c r="L6" s="6"/>
      <c r="M6" s="7"/>
    </row>
    <row r="7" spans="1:13" ht="16.2" thickBot="1" x14ac:dyDescent="0.35">
      <c r="A7" s="75" t="s">
        <v>1100</v>
      </c>
      <c r="B7" s="13"/>
      <c r="C7" s="13"/>
      <c r="D7" s="13"/>
      <c r="E7" s="13"/>
      <c r="F7" s="13"/>
      <c r="G7" s="13" t="s">
        <v>3</v>
      </c>
      <c r="H7" s="14" t="s">
        <v>972</v>
      </c>
      <c r="I7" s="14" t="s">
        <v>973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27" t="s">
        <v>1412</v>
      </c>
      <c r="B8" s="47" t="s">
        <v>1399</v>
      </c>
      <c r="C8" s="47"/>
      <c r="D8" s="3" t="s">
        <v>260</v>
      </c>
      <c r="E8" s="46" t="s">
        <v>169</v>
      </c>
      <c r="F8" s="46">
        <v>1</v>
      </c>
      <c r="G8" s="3"/>
      <c r="H8" s="4">
        <v>15</v>
      </c>
      <c r="I8" s="4">
        <f t="shared" ref="I8:I39" si="0">H8*$L$7</f>
        <v>18.149999999999999</v>
      </c>
      <c r="J8" s="18" t="s">
        <v>10</v>
      </c>
      <c r="K8" s="20"/>
      <c r="L8" s="18"/>
      <c r="M8" s="2"/>
    </row>
    <row r="9" spans="1:13" ht="30" customHeight="1" x14ac:dyDescent="0.3">
      <c r="A9" s="19" t="s">
        <v>54</v>
      </c>
      <c r="B9" s="3" t="s">
        <v>53</v>
      </c>
      <c r="C9" s="3"/>
      <c r="D9" s="3" t="s">
        <v>260</v>
      </c>
      <c r="E9" s="3">
        <v>1934</v>
      </c>
      <c r="F9" s="3">
        <v>3</v>
      </c>
      <c r="G9" s="3">
        <v>1.5</v>
      </c>
      <c r="H9" s="4">
        <v>890</v>
      </c>
      <c r="I9" s="18">
        <f t="shared" si="0"/>
        <v>1076.8999999999999</v>
      </c>
      <c r="J9" s="3"/>
      <c r="K9" s="20" t="s">
        <v>55</v>
      </c>
      <c r="L9" s="18"/>
      <c r="M9" s="2"/>
    </row>
    <row r="10" spans="1:13" ht="30" customHeight="1" x14ac:dyDescent="0.3">
      <c r="A10" s="19" t="s">
        <v>250</v>
      </c>
      <c r="B10" s="3" t="s">
        <v>251</v>
      </c>
      <c r="C10" s="3"/>
      <c r="D10" s="3" t="s">
        <v>260</v>
      </c>
      <c r="E10" s="3">
        <v>1953</v>
      </c>
      <c r="F10" s="3">
        <v>3</v>
      </c>
      <c r="G10" s="3"/>
      <c r="H10" s="4">
        <v>295</v>
      </c>
      <c r="I10" s="18">
        <f t="shared" si="0"/>
        <v>356.95</v>
      </c>
      <c r="J10" s="18"/>
      <c r="K10" s="20" t="s">
        <v>81</v>
      </c>
      <c r="L10" s="18"/>
      <c r="M10" s="2"/>
    </row>
    <row r="11" spans="1:13" ht="30" customHeight="1" x14ac:dyDescent="0.3">
      <c r="A11" s="19" t="s">
        <v>195</v>
      </c>
      <c r="B11" s="3" t="s">
        <v>196</v>
      </c>
      <c r="C11" s="3"/>
      <c r="D11" s="3" t="s">
        <v>260</v>
      </c>
      <c r="E11" s="3" t="s">
        <v>169</v>
      </c>
      <c r="F11" s="3">
        <v>18</v>
      </c>
      <c r="G11" s="3"/>
      <c r="H11" s="4">
        <v>25</v>
      </c>
      <c r="I11" s="18">
        <f t="shared" si="0"/>
        <v>30.25</v>
      </c>
      <c r="J11" s="18"/>
      <c r="K11" s="20"/>
      <c r="L11" s="18"/>
      <c r="M11" s="2"/>
    </row>
    <row r="12" spans="1:13" ht="30" customHeight="1" x14ac:dyDescent="0.3">
      <c r="A12" s="19" t="s">
        <v>197</v>
      </c>
      <c r="B12" s="3" t="s">
        <v>196</v>
      </c>
      <c r="C12" s="3"/>
      <c r="D12" s="3" t="s">
        <v>260</v>
      </c>
      <c r="E12" s="3" t="s">
        <v>169</v>
      </c>
      <c r="F12" s="3">
        <v>4</v>
      </c>
      <c r="G12" s="3"/>
      <c r="H12" s="4">
        <v>15</v>
      </c>
      <c r="I12" s="18">
        <f t="shared" si="0"/>
        <v>18.149999999999999</v>
      </c>
      <c r="J12" s="18"/>
      <c r="K12" s="20"/>
      <c r="L12" s="18"/>
      <c r="M12" s="2"/>
    </row>
    <row r="13" spans="1:13" ht="30" customHeight="1" x14ac:dyDescent="0.3">
      <c r="A13" s="19" t="s">
        <v>198</v>
      </c>
      <c r="B13" s="3" t="s">
        <v>196</v>
      </c>
      <c r="C13" s="3"/>
      <c r="D13" s="3" t="s">
        <v>260</v>
      </c>
      <c r="E13" s="3" t="s">
        <v>169</v>
      </c>
      <c r="F13" s="3">
        <v>1</v>
      </c>
      <c r="G13" s="3"/>
      <c r="H13" s="4">
        <v>5</v>
      </c>
      <c r="I13" s="18">
        <f t="shared" si="0"/>
        <v>6.05</v>
      </c>
      <c r="J13" s="18"/>
      <c r="K13" s="20"/>
      <c r="L13" s="18"/>
      <c r="M13" s="2"/>
    </row>
    <row r="14" spans="1:13" ht="25.05" customHeight="1" x14ac:dyDescent="0.3">
      <c r="A14" s="19" t="s">
        <v>793</v>
      </c>
      <c r="B14" s="3" t="s">
        <v>273</v>
      </c>
      <c r="C14" s="3"/>
      <c r="D14" s="3" t="s">
        <v>260</v>
      </c>
      <c r="E14" s="3">
        <v>1960</v>
      </c>
      <c r="F14" s="3">
        <v>1</v>
      </c>
      <c r="G14" s="3">
        <v>0.5</v>
      </c>
      <c r="H14" s="4">
        <v>195</v>
      </c>
      <c r="I14" s="18">
        <f t="shared" si="0"/>
        <v>235.95</v>
      </c>
      <c r="J14" s="18"/>
      <c r="K14" s="20"/>
      <c r="L14" s="18"/>
      <c r="M14" s="2"/>
    </row>
    <row r="15" spans="1:13" ht="30" customHeight="1" x14ac:dyDescent="0.3">
      <c r="A15" s="19" t="s">
        <v>205</v>
      </c>
      <c r="B15" s="3" t="s">
        <v>206</v>
      </c>
      <c r="C15" s="3"/>
      <c r="D15" s="3" t="s">
        <v>260</v>
      </c>
      <c r="E15" s="3" t="s">
        <v>169</v>
      </c>
      <c r="F15" s="3">
        <v>4</v>
      </c>
      <c r="G15" s="3"/>
      <c r="H15" s="4">
        <v>25</v>
      </c>
      <c r="I15" s="18">
        <f t="shared" si="0"/>
        <v>30.25</v>
      </c>
      <c r="J15" s="18"/>
      <c r="K15" s="20"/>
      <c r="L15" s="18"/>
      <c r="M15" s="2"/>
    </row>
    <row r="16" spans="1:13" ht="30" customHeight="1" x14ac:dyDescent="0.3">
      <c r="A16" s="19" t="s">
        <v>187</v>
      </c>
      <c r="B16" s="3" t="s">
        <v>188</v>
      </c>
      <c r="C16" s="3"/>
      <c r="D16" s="3" t="s">
        <v>260</v>
      </c>
      <c r="E16" s="3" t="s">
        <v>169</v>
      </c>
      <c r="F16" s="3">
        <v>2</v>
      </c>
      <c r="G16" s="3"/>
      <c r="H16" s="4">
        <v>25</v>
      </c>
      <c r="I16" s="18">
        <f t="shared" si="0"/>
        <v>30.25</v>
      </c>
      <c r="J16" s="18"/>
      <c r="K16" s="20"/>
      <c r="L16" s="18"/>
      <c r="M16" s="2"/>
    </row>
    <row r="17" spans="1:13" ht="30" customHeight="1" x14ac:dyDescent="0.3">
      <c r="A17" s="19" t="s">
        <v>207</v>
      </c>
      <c r="B17" s="3" t="s">
        <v>206</v>
      </c>
      <c r="C17" s="3"/>
      <c r="D17" s="3" t="s">
        <v>260</v>
      </c>
      <c r="E17" s="3" t="s">
        <v>169</v>
      </c>
      <c r="F17" s="3">
        <v>3</v>
      </c>
      <c r="G17" s="3"/>
      <c r="H17" s="4">
        <v>25</v>
      </c>
      <c r="I17" s="18">
        <f t="shared" si="0"/>
        <v>30.25</v>
      </c>
      <c r="J17" s="18"/>
      <c r="K17" s="20"/>
      <c r="L17" s="18"/>
      <c r="M17" s="2"/>
    </row>
    <row r="18" spans="1:13" ht="30" customHeight="1" x14ac:dyDescent="0.3">
      <c r="A18" s="19" t="s">
        <v>189</v>
      </c>
      <c r="B18" s="3" t="s">
        <v>188</v>
      </c>
      <c r="C18" s="3"/>
      <c r="D18" s="3" t="s">
        <v>260</v>
      </c>
      <c r="E18" s="3" t="s">
        <v>169</v>
      </c>
      <c r="F18" s="3">
        <v>9</v>
      </c>
      <c r="G18" s="3"/>
      <c r="H18" s="4">
        <v>20</v>
      </c>
      <c r="I18" s="18">
        <f t="shared" si="0"/>
        <v>24.2</v>
      </c>
      <c r="J18" s="18"/>
      <c r="K18" s="20"/>
      <c r="L18" s="18"/>
      <c r="M18" s="2"/>
    </row>
    <row r="19" spans="1:13" ht="30" customHeight="1" x14ac:dyDescent="0.3">
      <c r="A19" s="19" t="s">
        <v>190</v>
      </c>
      <c r="B19" s="3" t="s">
        <v>188</v>
      </c>
      <c r="C19" s="3"/>
      <c r="D19" s="3" t="s">
        <v>260</v>
      </c>
      <c r="E19" s="3" t="s">
        <v>169</v>
      </c>
      <c r="F19" s="3">
        <v>2</v>
      </c>
      <c r="G19" s="3"/>
      <c r="H19" s="4">
        <v>10</v>
      </c>
      <c r="I19" s="18">
        <f t="shared" si="0"/>
        <v>12.1</v>
      </c>
      <c r="J19" s="18"/>
      <c r="K19" s="20"/>
      <c r="L19" s="18"/>
      <c r="M19" s="2"/>
    </row>
    <row r="20" spans="1:13" ht="30" customHeight="1" x14ac:dyDescent="0.3">
      <c r="A20" s="27" t="s">
        <v>1413</v>
      </c>
      <c r="B20" s="47" t="s">
        <v>1398</v>
      </c>
      <c r="C20" s="47"/>
      <c r="D20" s="3" t="s">
        <v>260</v>
      </c>
      <c r="E20" s="46" t="s">
        <v>169</v>
      </c>
      <c r="F20" s="46">
        <v>1</v>
      </c>
      <c r="G20" s="3"/>
      <c r="H20" s="4">
        <v>15</v>
      </c>
      <c r="I20" s="18">
        <f t="shared" si="0"/>
        <v>18.149999999999999</v>
      </c>
      <c r="J20" s="18" t="s">
        <v>10</v>
      </c>
      <c r="K20" s="20"/>
      <c r="L20" s="18"/>
      <c r="M20" s="2"/>
    </row>
    <row r="21" spans="1:13" ht="30" customHeight="1" x14ac:dyDescent="0.3">
      <c r="A21" s="19" t="s">
        <v>208</v>
      </c>
      <c r="B21" s="3" t="s">
        <v>206</v>
      </c>
      <c r="C21" s="3"/>
      <c r="D21" s="3" t="s">
        <v>260</v>
      </c>
      <c r="E21" s="3" t="s">
        <v>169</v>
      </c>
      <c r="F21" s="3">
        <v>6</v>
      </c>
      <c r="G21" s="3"/>
      <c r="H21" s="4">
        <v>25</v>
      </c>
      <c r="I21" s="18">
        <f t="shared" si="0"/>
        <v>30.25</v>
      </c>
      <c r="J21" s="18"/>
      <c r="K21" s="20"/>
      <c r="L21" s="18"/>
      <c r="M21" s="2"/>
    </row>
    <row r="22" spans="1:13" ht="30" customHeight="1" x14ac:dyDescent="0.3">
      <c r="A22" s="19" t="s">
        <v>217</v>
      </c>
      <c r="B22" s="3" t="s">
        <v>216</v>
      </c>
      <c r="C22" s="3"/>
      <c r="D22" s="3" t="s">
        <v>260</v>
      </c>
      <c r="E22" s="3" t="s">
        <v>169</v>
      </c>
      <c r="F22" s="3">
        <v>2</v>
      </c>
      <c r="G22" s="3"/>
      <c r="H22" s="4">
        <v>25</v>
      </c>
      <c r="I22" s="18">
        <f t="shared" si="0"/>
        <v>30.25</v>
      </c>
      <c r="J22" s="18"/>
      <c r="K22" s="20"/>
      <c r="L22" s="18"/>
      <c r="M22" s="2"/>
    </row>
    <row r="23" spans="1:13" ht="30" customHeight="1" x14ac:dyDescent="0.3">
      <c r="A23" s="19" t="s">
        <v>218</v>
      </c>
      <c r="B23" s="3" t="s">
        <v>216</v>
      </c>
      <c r="C23" s="3"/>
      <c r="D23" s="3" t="s">
        <v>260</v>
      </c>
      <c r="E23" s="3" t="s">
        <v>169</v>
      </c>
      <c r="F23" s="3">
        <v>1</v>
      </c>
      <c r="G23" s="3"/>
      <c r="H23" s="4">
        <v>10</v>
      </c>
      <c r="I23" s="18">
        <f t="shared" si="0"/>
        <v>12.1</v>
      </c>
      <c r="J23" s="18"/>
      <c r="K23" s="20"/>
      <c r="L23" s="18"/>
      <c r="M23" s="2"/>
    </row>
    <row r="24" spans="1:13" ht="30" customHeight="1" x14ac:dyDescent="0.3">
      <c r="A24" s="19" t="s">
        <v>174</v>
      </c>
      <c r="B24" s="3" t="s">
        <v>175</v>
      </c>
      <c r="C24" s="3"/>
      <c r="D24" s="3" t="s">
        <v>260</v>
      </c>
      <c r="E24" s="3" t="s">
        <v>169</v>
      </c>
      <c r="F24" s="3">
        <v>1</v>
      </c>
      <c r="G24" s="3"/>
      <c r="H24" s="4">
        <v>575</v>
      </c>
      <c r="I24" s="18">
        <f t="shared" si="0"/>
        <v>695.75</v>
      </c>
      <c r="J24" s="3"/>
      <c r="K24" s="20"/>
      <c r="L24" s="18"/>
      <c r="M24" s="2"/>
    </row>
    <row r="25" spans="1:13" ht="30" customHeight="1" x14ac:dyDescent="0.3">
      <c r="A25" s="19" t="s">
        <v>177</v>
      </c>
      <c r="B25" s="3" t="s">
        <v>178</v>
      </c>
      <c r="C25" s="3"/>
      <c r="D25" s="3" t="s">
        <v>260</v>
      </c>
      <c r="E25" s="3" t="s">
        <v>169</v>
      </c>
      <c r="F25" s="3">
        <v>8</v>
      </c>
      <c r="G25" s="3"/>
      <c r="H25" s="4">
        <v>25</v>
      </c>
      <c r="I25" s="18">
        <f t="shared" si="0"/>
        <v>30.25</v>
      </c>
      <c r="J25" s="18"/>
      <c r="K25" s="20"/>
      <c r="L25" s="18"/>
      <c r="M25" s="2"/>
    </row>
    <row r="26" spans="1:13" ht="30" customHeight="1" x14ac:dyDescent="0.3">
      <c r="A26" s="19" t="s">
        <v>179</v>
      </c>
      <c r="B26" s="3" t="s">
        <v>178</v>
      </c>
      <c r="C26" s="3"/>
      <c r="D26" s="3" t="s">
        <v>260</v>
      </c>
      <c r="E26" s="3" t="s">
        <v>169</v>
      </c>
      <c r="F26" s="3">
        <v>1</v>
      </c>
      <c r="G26" s="3"/>
      <c r="H26" s="4">
        <v>10</v>
      </c>
      <c r="I26" s="18">
        <f t="shared" si="0"/>
        <v>12.1</v>
      </c>
      <c r="J26" s="18"/>
      <c r="K26" s="20"/>
      <c r="L26" s="18"/>
      <c r="M26" s="2"/>
    </row>
    <row r="27" spans="1:13" ht="30" customHeight="1" x14ac:dyDescent="0.3">
      <c r="A27" s="19" t="s">
        <v>180</v>
      </c>
      <c r="B27" s="3" t="s">
        <v>178</v>
      </c>
      <c r="C27" s="3"/>
      <c r="D27" s="3" t="s">
        <v>260</v>
      </c>
      <c r="E27" s="3" t="s">
        <v>169</v>
      </c>
      <c r="F27" s="3">
        <v>2</v>
      </c>
      <c r="G27" s="3"/>
      <c r="H27" s="4">
        <v>25</v>
      </c>
      <c r="I27" s="18">
        <f t="shared" si="0"/>
        <v>30.25</v>
      </c>
      <c r="J27" s="18"/>
      <c r="K27" s="20"/>
      <c r="L27" s="18"/>
      <c r="M27" s="2"/>
    </row>
    <row r="28" spans="1:13" ht="30" customHeight="1" x14ac:dyDescent="0.3">
      <c r="A28" s="19" t="s">
        <v>181</v>
      </c>
      <c r="B28" s="3" t="s">
        <v>178</v>
      </c>
      <c r="C28" s="3"/>
      <c r="D28" s="3" t="s">
        <v>260</v>
      </c>
      <c r="E28" s="3" t="s">
        <v>169</v>
      </c>
      <c r="F28" s="3">
        <v>2</v>
      </c>
      <c r="G28" s="3"/>
      <c r="H28" s="4">
        <v>20</v>
      </c>
      <c r="I28" s="18">
        <f t="shared" si="0"/>
        <v>24.2</v>
      </c>
      <c r="J28" s="18"/>
      <c r="K28" s="20"/>
      <c r="L28" s="18"/>
    </row>
    <row r="29" spans="1:13" ht="30" customHeight="1" x14ac:dyDescent="0.3">
      <c r="A29" s="19" t="s">
        <v>182</v>
      </c>
      <c r="B29" s="3" t="s">
        <v>178</v>
      </c>
      <c r="C29" s="3"/>
      <c r="D29" s="3" t="s">
        <v>260</v>
      </c>
      <c r="E29" s="3" t="s">
        <v>169</v>
      </c>
      <c r="F29" s="3">
        <v>2</v>
      </c>
      <c r="G29" s="3"/>
      <c r="H29" s="4">
        <v>10</v>
      </c>
      <c r="I29" s="18">
        <f t="shared" si="0"/>
        <v>12.1</v>
      </c>
      <c r="J29" s="18"/>
      <c r="K29" s="20"/>
      <c r="L29" s="18"/>
      <c r="M29" s="2"/>
    </row>
    <row r="30" spans="1:13" ht="30" customHeight="1" x14ac:dyDescent="0.3">
      <c r="A30" s="58" t="s">
        <v>1149</v>
      </c>
      <c r="B30" s="3" t="s">
        <v>1150</v>
      </c>
      <c r="C30" s="3" t="s">
        <v>1151</v>
      </c>
      <c r="D30" s="3" t="s">
        <v>260</v>
      </c>
      <c r="E30" s="3" t="s">
        <v>169</v>
      </c>
      <c r="F30" s="3">
        <v>1</v>
      </c>
      <c r="G30" s="3"/>
      <c r="H30" s="4">
        <v>29</v>
      </c>
      <c r="I30" s="18">
        <f t="shared" si="0"/>
        <v>35.089999999999996</v>
      </c>
      <c r="J30" s="18"/>
      <c r="K30" s="20"/>
      <c r="L30" s="18"/>
      <c r="M30" s="2"/>
    </row>
    <row r="31" spans="1:13" ht="30" customHeight="1" x14ac:dyDescent="0.3">
      <c r="A31" s="19" t="s">
        <v>183</v>
      </c>
      <c r="B31" s="3" t="s">
        <v>178</v>
      </c>
      <c r="C31" s="3"/>
      <c r="D31" s="3" t="s">
        <v>260</v>
      </c>
      <c r="E31" s="3" t="s">
        <v>169</v>
      </c>
      <c r="F31" s="3">
        <v>5</v>
      </c>
      <c r="G31" s="3"/>
      <c r="H31" s="4">
        <v>25</v>
      </c>
      <c r="I31" s="18">
        <f t="shared" si="0"/>
        <v>30.25</v>
      </c>
      <c r="J31" s="18"/>
      <c r="K31" s="20"/>
      <c r="L31" s="18"/>
      <c r="M31" s="2"/>
    </row>
    <row r="32" spans="1:13" ht="30" customHeight="1" x14ac:dyDescent="0.3">
      <c r="A32" s="19" t="s">
        <v>184</v>
      </c>
      <c r="B32" s="3" t="s">
        <v>178</v>
      </c>
      <c r="C32" s="3"/>
      <c r="D32" s="3" t="s">
        <v>260</v>
      </c>
      <c r="E32" s="3" t="s">
        <v>169</v>
      </c>
      <c r="F32" s="3">
        <v>4</v>
      </c>
      <c r="G32" s="3"/>
      <c r="H32" s="4">
        <v>25</v>
      </c>
      <c r="I32" s="18">
        <f t="shared" si="0"/>
        <v>30.25</v>
      </c>
      <c r="J32" s="18"/>
      <c r="K32" s="20"/>
      <c r="L32" s="18"/>
      <c r="M32" s="2"/>
    </row>
    <row r="33" spans="1:13" ht="30" customHeight="1" x14ac:dyDescent="0.3">
      <c r="A33" s="19" t="s">
        <v>191</v>
      </c>
      <c r="B33" s="3" t="s">
        <v>192</v>
      </c>
      <c r="C33" s="3"/>
      <c r="D33" s="3" t="s">
        <v>260</v>
      </c>
      <c r="E33" s="3" t="s">
        <v>169</v>
      </c>
      <c r="F33" s="3">
        <v>1</v>
      </c>
      <c r="G33" s="3"/>
      <c r="H33" s="4">
        <v>25</v>
      </c>
      <c r="I33" s="18">
        <f t="shared" si="0"/>
        <v>30.25</v>
      </c>
      <c r="J33" s="18"/>
      <c r="K33" s="20"/>
      <c r="L33" s="18"/>
      <c r="M33" s="2"/>
    </row>
    <row r="34" spans="1:13" ht="30" customHeight="1" x14ac:dyDescent="0.3">
      <c r="A34" s="19" t="s">
        <v>191</v>
      </c>
      <c r="B34" s="3" t="s">
        <v>196</v>
      </c>
      <c r="C34" s="3"/>
      <c r="D34" s="3" t="s">
        <v>260</v>
      </c>
      <c r="E34" s="3" t="s">
        <v>169</v>
      </c>
      <c r="F34" s="3">
        <v>7</v>
      </c>
      <c r="G34" s="3"/>
      <c r="H34" s="4">
        <v>25</v>
      </c>
      <c r="I34" s="18">
        <f t="shared" si="0"/>
        <v>30.25</v>
      </c>
      <c r="J34" s="18"/>
      <c r="K34" s="20"/>
      <c r="L34" s="18"/>
      <c r="M34" s="2"/>
    </row>
    <row r="35" spans="1:13" ht="30" customHeight="1" x14ac:dyDescent="0.3">
      <c r="A35" s="19" t="s">
        <v>185</v>
      </c>
      <c r="B35" s="3" t="s">
        <v>178</v>
      </c>
      <c r="C35" s="3"/>
      <c r="D35" s="3" t="s">
        <v>260</v>
      </c>
      <c r="E35" s="3" t="s">
        <v>169</v>
      </c>
      <c r="F35" s="3">
        <v>3</v>
      </c>
      <c r="G35" s="3"/>
      <c r="H35" s="4">
        <v>10</v>
      </c>
      <c r="I35" s="18">
        <f t="shared" si="0"/>
        <v>12.1</v>
      </c>
      <c r="J35" s="18"/>
      <c r="K35" s="20"/>
      <c r="L35" s="18"/>
      <c r="M35" s="2"/>
    </row>
    <row r="36" spans="1:13" ht="30" customHeight="1" x14ac:dyDescent="0.3">
      <c r="A36" s="19" t="s">
        <v>185</v>
      </c>
      <c r="B36" s="3" t="s">
        <v>192</v>
      </c>
      <c r="C36" s="3"/>
      <c r="D36" s="3" t="s">
        <v>260</v>
      </c>
      <c r="E36" s="3" t="s">
        <v>169</v>
      </c>
      <c r="F36" s="3">
        <v>1</v>
      </c>
      <c r="G36" s="3"/>
      <c r="H36" s="4">
        <v>10</v>
      </c>
      <c r="I36" s="18">
        <f t="shared" si="0"/>
        <v>12.1</v>
      </c>
      <c r="J36" s="18"/>
      <c r="K36" s="20"/>
      <c r="L36" s="18"/>
      <c r="M36" s="2"/>
    </row>
    <row r="37" spans="1:13" ht="30" customHeight="1" x14ac:dyDescent="0.3">
      <c r="A37" s="19" t="s">
        <v>185</v>
      </c>
      <c r="B37" s="3" t="s">
        <v>196</v>
      </c>
      <c r="C37" s="3"/>
      <c r="D37" s="3" t="s">
        <v>260</v>
      </c>
      <c r="E37" s="3" t="s">
        <v>169</v>
      </c>
      <c r="F37" s="3">
        <v>1</v>
      </c>
      <c r="G37" s="3"/>
      <c r="H37" s="4">
        <v>10</v>
      </c>
      <c r="I37" s="18">
        <f t="shared" si="0"/>
        <v>12.1</v>
      </c>
      <c r="J37" s="18"/>
      <c r="K37" s="20"/>
      <c r="L37" s="18"/>
      <c r="M37" s="2"/>
    </row>
    <row r="38" spans="1:13" ht="30" customHeight="1" x14ac:dyDescent="0.3">
      <c r="A38" s="19" t="s">
        <v>199</v>
      </c>
      <c r="B38" s="3" t="s">
        <v>196</v>
      </c>
      <c r="C38" s="3"/>
      <c r="D38" s="3" t="s">
        <v>260</v>
      </c>
      <c r="E38" s="3" t="s">
        <v>169</v>
      </c>
      <c r="F38" s="3">
        <v>4</v>
      </c>
      <c r="G38" s="3"/>
      <c r="H38" s="4">
        <v>20</v>
      </c>
      <c r="I38" s="18">
        <f t="shared" si="0"/>
        <v>24.2</v>
      </c>
      <c r="J38" s="18"/>
      <c r="K38" s="20"/>
      <c r="L38" s="18"/>
      <c r="M38" s="2"/>
    </row>
    <row r="39" spans="1:13" ht="30" customHeight="1" x14ac:dyDescent="0.3">
      <c r="A39" s="19" t="s">
        <v>200</v>
      </c>
      <c r="B39" s="3" t="s">
        <v>196</v>
      </c>
      <c r="C39" s="3"/>
      <c r="D39" s="3" t="s">
        <v>260</v>
      </c>
      <c r="E39" s="3" t="s">
        <v>169</v>
      </c>
      <c r="F39" s="3">
        <v>22</v>
      </c>
      <c r="G39" s="3"/>
      <c r="H39" s="4">
        <v>25</v>
      </c>
      <c r="I39" s="18">
        <f t="shared" si="0"/>
        <v>30.25</v>
      </c>
      <c r="J39" s="18"/>
      <c r="K39" s="20"/>
      <c r="L39" s="18"/>
      <c r="M39" s="2"/>
    </row>
    <row r="40" spans="1:13" ht="30" customHeight="1" x14ac:dyDescent="0.3">
      <c r="A40" s="19" t="s">
        <v>209</v>
      </c>
      <c r="B40" s="3" t="s">
        <v>206</v>
      </c>
      <c r="C40" s="3"/>
      <c r="D40" s="3" t="s">
        <v>260</v>
      </c>
      <c r="E40" s="3" t="s">
        <v>169</v>
      </c>
      <c r="F40" s="3">
        <v>2</v>
      </c>
      <c r="G40" s="3"/>
      <c r="H40" s="4">
        <v>25</v>
      </c>
      <c r="I40" s="18">
        <f t="shared" ref="I40:I66" si="1">H40*$L$7</f>
        <v>30.25</v>
      </c>
      <c r="J40" s="18"/>
      <c r="K40" s="20"/>
      <c r="L40" s="18"/>
      <c r="M40" s="2"/>
    </row>
    <row r="41" spans="1:13" ht="30" customHeight="1" x14ac:dyDescent="0.3">
      <c r="A41" s="19" t="s">
        <v>201</v>
      </c>
      <c r="B41" s="3" t="s">
        <v>196</v>
      </c>
      <c r="C41" s="3"/>
      <c r="D41" s="3" t="s">
        <v>260</v>
      </c>
      <c r="E41" s="3" t="s">
        <v>169</v>
      </c>
      <c r="F41" s="3">
        <v>4</v>
      </c>
      <c r="G41" s="3"/>
      <c r="H41" s="4">
        <v>15</v>
      </c>
      <c r="I41" s="18">
        <f t="shared" si="1"/>
        <v>18.149999999999999</v>
      </c>
      <c r="J41" s="18"/>
      <c r="K41" s="20"/>
      <c r="L41" s="18"/>
      <c r="M41" s="2"/>
    </row>
    <row r="42" spans="1:13" ht="30" customHeight="1" x14ac:dyDescent="0.3">
      <c r="A42" s="19" t="s">
        <v>202</v>
      </c>
      <c r="B42" s="3" t="s">
        <v>196</v>
      </c>
      <c r="C42" s="3"/>
      <c r="D42" s="3" t="s">
        <v>260</v>
      </c>
      <c r="E42" s="3" t="s">
        <v>169</v>
      </c>
      <c r="F42" s="3">
        <v>8</v>
      </c>
      <c r="G42" s="3"/>
      <c r="H42" s="4">
        <v>20</v>
      </c>
      <c r="I42" s="18">
        <f t="shared" si="1"/>
        <v>24.2</v>
      </c>
      <c r="J42" s="18"/>
      <c r="K42" s="20"/>
      <c r="L42" s="18"/>
      <c r="M42" s="2"/>
    </row>
    <row r="43" spans="1:13" ht="30" customHeight="1" x14ac:dyDescent="0.3">
      <c r="A43" s="19" t="s">
        <v>210</v>
      </c>
      <c r="B43" s="3" t="s">
        <v>206</v>
      </c>
      <c r="C43" s="3"/>
      <c r="D43" s="3" t="s">
        <v>260</v>
      </c>
      <c r="E43" s="3" t="s">
        <v>169</v>
      </c>
      <c r="F43" s="3">
        <v>5</v>
      </c>
      <c r="G43" s="3"/>
      <c r="H43" s="4">
        <v>20</v>
      </c>
      <c r="I43" s="18">
        <f t="shared" si="1"/>
        <v>24.2</v>
      </c>
      <c r="J43" s="18"/>
      <c r="K43" s="20"/>
      <c r="L43" s="18"/>
      <c r="M43" s="2"/>
    </row>
    <row r="44" spans="1:13" ht="30" customHeight="1" x14ac:dyDescent="0.3">
      <c r="A44" s="19" t="s">
        <v>211</v>
      </c>
      <c r="B44" s="3" t="s">
        <v>206</v>
      </c>
      <c r="C44" s="3"/>
      <c r="D44" s="3" t="s">
        <v>260</v>
      </c>
      <c r="E44" s="3" t="s">
        <v>169</v>
      </c>
      <c r="F44" s="3">
        <v>2</v>
      </c>
      <c r="G44" s="3"/>
      <c r="H44" s="4">
        <v>25</v>
      </c>
      <c r="I44" s="18">
        <f t="shared" si="1"/>
        <v>30.25</v>
      </c>
      <c r="J44" s="18"/>
      <c r="K44" s="20"/>
      <c r="L44" s="18"/>
      <c r="M44" s="2"/>
    </row>
    <row r="45" spans="1:13" ht="30" customHeight="1" x14ac:dyDescent="0.3">
      <c r="A45" s="19" t="s">
        <v>212</v>
      </c>
      <c r="B45" s="3" t="s">
        <v>206</v>
      </c>
      <c r="C45" s="3"/>
      <c r="D45" s="3" t="s">
        <v>260</v>
      </c>
      <c r="E45" s="3" t="s">
        <v>169</v>
      </c>
      <c r="F45" s="3">
        <v>2</v>
      </c>
      <c r="G45" s="3"/>
      <c r="H45" s="4">
        <v>25</v>
      </c>
      <c r="I45" s="18">
        <f t="shared" si="1"/>
        <v>30.25</v>
      </c>
      <c r="J45" s="18"/>
      <c r="K45" s="20"/>
      <c r="L45" s="18"/>
      <c r="M45" s="2"/>
    </row>
    <row r="46" spans="1:13" ht="30" customHeight="1" x14ac:dyDescent="0.3">
      <c r="A46" s="27" t="s">
        <v>1414</v>
      </c>
      <c r="B46" s="47" t="s">
        <v>1398</v>
      </c>
      <c r="C46" s="47"/>
      <c r="D46" s="3" t="s">
        <v>260</v>
      </c>
      <c r="E46" s="46" t="s">
        <v>169</v>
      </c>
      <c r="F46" s="46">
        <v>2</v>
      </c>
      <c r="G46" s="3"/>
      <c r="H46" s="4">
        <v>20</v>
      </c>
      <c r="I46" s="18">
        <f t="shared" si="1"/>
        <v>24.2</v>
      </c>
      <c r="J46" s="18" t="s">
        <v>10</v>
      </c>
      <c r="K46" s="20"/>
      <c r="L46" s="18"/>
      <c r="M46" s="2"/>
    </row>
    <row r="47" spans="1:13" ht="30" customHeight="1" x14ac:dyDescent="0.3">
      <c r="A47" s="19" t="s">
        <v>213</v>
      </c>
      <c r="B47" s="3" t="s">
        <v>206</v>
      </c>
      <c r="C47" s="3"/>
      <c r="D47" s="3" t="s">
        <v>260</v>
      </c>
      <c r="E47" s="3" t="s">
        <v>169</v>
      </c>
      <c r="F47" s="3">
        <v>10</v>
      </c>
      <c r="G47" s="3"/>
      <c r="H47" s="4">
        <v>25</v>
      </c>
      <c r="I47" s="18">
        <f t="shared" si="1"/>
        <v>30.25</v>
      </c>
      <c r="J47" s="18"/>
      <c r="K47" s="20"/>
      <c r="L47" s="18"/>
      <c r="M47" s="2"/>
    </row>
    <row r="48" spans="1:13" ht="30" customHeight="1" x14ac:dyDescent="0.3">
      <c r="A48" s="19" t="s">
        <v>214</v>
      </c>
      <c r="B48" s="3" t="s">
        <v>206</v>
      </c>
      <c r="C48" s="3"/>
      <c r="D48" s="3" t="s">
        <v>260</v>
      </c>
      <c r="E48" s="3" t="s">
        <v>169</v>
      </c>
      <c r="F48" s="3">
        <v>12</v>
      </c>
      <c r="G48" s="3"/>
      <c r="H48" s="4">
        <v>25</v>
      </c>
      <c r="I48" s="18">
        <f t="shared" si="1"/>
        <v>30.25</v>
      </c>
      <c r="J48" s="18"/>
      <c r="K48" s="20"/>
      <c r="L48" s="18"/>
      <c r="M48" s="2"/>
    </row>
    <row r="49" spans="1:13" ht="30" customHeight="1" x14ac:dyDescent="0.3">
      <c r="A49" s="19" t="s">
        <v>186</v>
      </c>
      <c r="B49" s="3" t="s">
        <v>178</v>
      </c>
      <c r="C49" s="3"/>
      <c r="D49" s="3" t="s">
        <v>260</v>
      </c>
      <c r="E49" s="3" t="s">
        <v>169</v>
      </c>
      <c r="F49" s="3">
        <v>9</v>
      </c>
      <c r="G49" s="3"/>
      <c r="H49" s="4">
        <v>25</v>
      </c>
      <c r="I49" s="18">
        <f t="shared" si="1"/>
        <v>30.25</v>
      </c>
      <c r="J49" s="18"/>
      <c r="K49" s="20"/>
      <c r="L49" s="18"/>
      <c r="M49" s="2"/>
    </row>
    <row r="50" spans="1:13" ht="30" customHeight="1" x14ac:dyDescent="0.3">
      <c r="A50" s="19" t="s">
        <v>215</v>
      </c>
      <c r="B50" s="3" t="s">
        <v>206</v>
      </c>
      <c r="C50" s="3"/>
      <c r="D50" s="3" t="s">
        <v>260</v>
      </c>
      <c r="E50" s="3" t="s">
        <v>169</v>
      </c>
      <c r="F50" s="3">
        <v>3</v>
      </c>
      <c r="G50" s="3"/>
      <c r="H50" s="4">
        <v>25</v>
      </c>
      <c r="I50" s="18">
        <f t="shared" si="1"/>
        <v>30.25</v>
      </c>
      <c r="J50" s="18"/>
      <c r="K50" s="20"/>
      <c r="L50" s="18"/>
      <c r="M50" s="2"/>
    </row>
    <row r="51" spans="1:13" ht="30" customHeight="1" x14ac:dyDescent="0.3">
      <c r="A51" s="19" t="s">
        <v>203</v>
      </c>
      <c r="B51" s="3" t="s">
        <v>196</v>
      </c>
      <c r="C51" s="3"/>
      <c r="D51" s="3" t="s">
        <v>260</v>
      </c>
      <c r="E51" s="3" t="s">
        <v>169</v>
      </c>
      <c r="F51" s="3">
        <v>7</v>
      </c>
      <c r="G51" s="3"/>
      <c r="H51" s="4">
        <v>20</v>
      </c>
      <c r="I51" s="18">
        <f t="shared" si="1"/>
        <v>24.2</v>
      </c>
      <c r="J51" s="18"/>
      <c r="K51" s="20"/>
      <c r="L51" s="18"/>
      <c r="M51" s="2"/>
    </row>
    <row r="52" spans="1:13" ht="30" customHeight="1" x14ac:dyDescent="0.3">
      <c r="A52" s="19" t="s">
        <v>204</v>
      </c>
      <c r="B52" s="3" t="s">
        <v>196</v>
      </c>
      <c r="C52" s="3"/>
      <c r="D52" s="3" t="s">
        <v>260</v>
      </c>
      <c r="E52" s="3" t="s">
        <v>169</v>
      </c>
      <c r="F52" s="3">
        <v>3</v>
      </c>
      <c r="G52" s="3"/>
      <c r="H52" s="4">
        <v>10</v>
      </c>
      <c r="I52" s="18">
        <f t="shared" si="1"/>
        <v>12.1</v>
      </c>
      <c r="J52" s="18"/>
      <c r="K52" s="20"/>
      <c r="L52" s="18"/>
      <c r="M52" s="2"/>
    </row>
    <row r="53" spans="1:13" ht="30" customHeight="1" x14ac:dyDescent="0.3">
      <c r="A53" s="27" t="s">
        <v>1415</v>
      </c>
      <c r="B53" s="47" t="s">
        <v>1400</v>
      </c>
      <c r="C53" s="47"/>
      <c r="D53" s="3" t="s">
        <v>260</v>
      </c>
      <c r="E53" s="46" t="s">
        <v>169</v>
      </c>
      <c r="F53" s="46">
        <v>2</v>
      </c>
      <c r="G53" s="3"/>
      <c r="H53" s="4">
        <v>15</v>
      </c>
      <c r="I53" s="18">
        <f t="shared" si="1"/>
        <v>18.149999999999999</v>
      </c>
      <c r="J53" s="18" t="s">
        <v>10</v>
      </c>
      <c r="K53" s="20"/>
      <c r="L53" s="18"/>
      <c r="M53" s="2"/>
    </row>
    <row r="54" spans="1:13" ht="30" customHeight="1" x14ac:dyDescent="0.3">
      <c r="A54" s="19" t="s">
        <v>1319</v>
      </c>
      <c r="B54" s="3" t="s">
        <v>1320</v>
      </c>
      <c r="C54" s="3"/>
      <c r="D54" s="3" t="s">
        <v>260</v>
      </c>
      <c r="E54" s="3" t="s">
        <v>169</v>
      </c>
      <c r="F54" s="3">
        <v>1</v>
      </c>
      <c r="G54" s="3"/>
      <c r="H54" s="4">
        <v>45</v>
      </c>
      <c r="I54" s="18">
        <f t="shared" si="1"/>
        <v>54.449999999999996</v>
      </c>
      <c r="J54" s="18"/>
      <c r="K54" s="20"/>
      <c r="L54" s="18"/>
      <c r="M54" s="2"/>
    </row>
    <row r="55" spans="1:13" ht="30" customHeight="1" x14ac:dyDescent="0.3">
      <c r="A55" s="27" t="s">
        <v>1852</v>
      </c>
      <c r="B55" s="47" t="s">
        <v>600</v>
      </c>
      <c r="C55" s="47" t="s">
        <v>358</v>
      </c>
      <c r="D55" s="47" t="s">
        <v>254</v>
      </c>
      <c r="E55" s="46">
        <v>2001</v>
      </c>
      <c r="F55" s="46">
        <v>1</v>
      </c>
      <c r="G55" s="3"/>
      <c r="H55" s="4">
        <v>45</v>
      </c>
      <c r="I55" s="18">
        <f t="shared" si="1"/>
        <v>54.449999999999996</v>
      </c>
      <c r="J55" s="18"/>
      <c r="K55" s="20"/>
      <c r="L55" s="18"/>
      <c r="M55" s="2"/>
    </row>
    <row r="56" spans="1:13" ht="30" customHeight="1" x14ac:dyDescent="0.3">
      <c r="A56" s="19" t="s">
        <v>654</v>
      </c>
      <c r="B56" s="3" t="s">
        <v>600</v>
      </c>
      <c r="C56" s="3" t="s">
        <v>358</v>
      </c>
      <c r="D56" s="3" t="s">
        <v>254</v>
      </c>
      <c r="E56" s="3">
        <v>2000</v>
      </c>
      <c r="F56" s="3">
        <v>1</v>
      </c>
      <c r="G56" s="3"/>
      <c r="H56" s="4">
        <v>45</v>
      </c>
      <c r="I56" s="18">
        <f t="shared" si="1"/>
        <v>54.449999999999996</v>
      </c>
      <c r="J56" s="18"/>
      <c r="K56" s="20"/>
      <c r="L56" s="18"/>
      <c r="M56" s="2"/>
    </row>
    <row r="57" spans="1:13" ht="30" customHeight="1" x14ac:dyDescent="0.3">
      <c r="A57" s="19" t="s">
        <v>1715</v>
      </c>
      <c r="B57" s="3" t="s">
        <v>416</v>
      </c>
      <c r="C57" s="3" t="s">
        <v>358</v>
      </c>
      <c r="D57" s="3" t="s">
        <v>254</v>
      </c>
      <c r="E57" s="3">
        <v>2007</v>
      </c>
      <c r="F57" s="3">
        <v>1</v>
      </c>
      <c r="G57" s="3"/>
      <c r="H57" s="4">
        <v>35</v>
      </c>
      <c r="I57" s="18">
        <f t="shared" si="1"/>
        <v>42.35</v>
      </c>
      <c r="J57" s="18"/>
      <c r="K57" s="20"/>
      <c r="L57" s="18"/>
      <c r="M57" s="2"/>
    </row>
    <row r="58" spans="1:13" ht="30" customHeight="1" x14ac:dyDescent="0.3">
      <c r="A58" s="19" t="s">
        <v>455</v>
      </c>
      <c r="B58" s="3" t="s">
        <v>456</v>
      </c>
      <c r="C58" s="3" t="s">
        <v>718</v>
      </c>
      <c r="D58" s="3" t="s">
        <v>254</v>
      </c>
      <c r="E58" s="3">
        <v>1998</v>
      </c>
      <c r="F58" s="3">
        <v>1</v>
      </c>
      <c r="G58" s="3"/>
      <c r="H58" s="4">
        <v>95</v>
      </c>
      <c r="I58" s="18">
        <f t="shared" si="1"/>
        <v>114.95</v>
      </c>
      <c r="J58" s="18"/>
      <c r="K58" s="20"/>
      <c r="L58" s="18"/>
      <c r="M58" s="2"/>
    </row>
    <row r="59" spans="1:13" ht="30" customHeight="1" x14ac:dyDescent="0.3">
      <c r="A59" s="27" t="s">
        <v>1267</v>
      </c>
      <c r="B59" s="47" t="s">
        <v>456</v>
      </c>
      <c r="C59" s="47" t="s">
        <v>358</v>
      </c>
      <c r="D59" s="47" t="s">
        <v>254</v>
      </c>
      <c r="E59" s="46">
        <v>1998</v>
      </c>
      <c r="F59" s="46">
        <v>1</v>
      </c>
      <c r="G59" s="3"/>
      <c r="H59" s="4">
        <v>45</v>
      </c>
      <c r="I59" s="18">
        <f t="shared" si="1"/>
        <v>54.449999999999996</v>
      </c>
      <c r="J59" s="18"/>
      <c r="K59" s="20"/>
      <c r="L59" s="18"/>
      <c r="M59" s="2"/>
    </row>
    <row r="60" spans="1:13" ht="30" customHeight="1" x14ac:dyDescent="0.3">
      <c r="A60" s="19" t="s">
        <v>330</v>
      </c>
      <c r="B60" s="3" t="s">
        <v>67</v>
      </c>
      <c r="C60" s="3" t="s">
        <v>340</v>
      </c>
      <c r="D60" s="3" t="s">
        <v>254</v>
      </c>
      <c r="E60" s="3">
        <v>1983</v>
      </c>
      <c r="F60" s="3">
        <v>7</v>
      </c>
      <c r="G60" s="3"/>
      <c r="H60" s="4">
        <v>15</v>
      </c>
      <c r="I60" s="18">
        <f t="shared" si="1"/>
        <v>18.149999999999999</v>
      </c>
      <c r="J60" s="3"/>
      <c r="K60" s="20"/>
      <c r="L60" s="18"/>
      <c r="M60" s="2"/>
    </row>
    <row r="61" spans="1:13" ht="30" customHeight="1" x14ac:dyDescent="0.3">
      <c r="A61" s="19" t="s">
        <v>66</v>
      </c>
      <c r="B61" s="3" t="s">
        <v>65</v>
      </c>
      <c r="C61" s="3" t="s">
        <v>340</v>
      </c>
      <c r="D61" s="3" t="s">
        <v>254</v>
      </c>
      <c r="E61" s="3">
        <v>1975</v>
      </c>
      <c r="F61" s="3">
        <v>5</v>
      </c>
      <c r="G61" s="3">
        <v>0.375</v>
      </c>
      <c r="H61" s="4">
        <v>8.27</v>
      </c>
      <c r="I61" s="18">
        <f t="shared" si="1"/>
        <v>10.006699999999999</v>
      </c>
      <c r="J61" s="3"/>
      <c r="K61" s="20"/>
      <c r="L61" s="18"/>
      <c r="M61" s="2"/>
    </row>
    <row r="62" spans="1:13" ht="30" customHeight="1" x14ac:dyDescent="0.3">
      <c r="A62" s="19" t="s">
        <v>82</v>
      </c>
      <c r="B62" s="3" t="s">
        <v>109</v>
      </c>
      <c r="C62" s="3" t="s">
        <v>718</v>
      </c>
      <c r="D62" s="3" t="s">
        <v>254</v>
      </c>
      <c r="E62" s="3">
        <v>2004</v>
      </c>
      <c r="F62" s="3">
        <v>3</v>
      </c>
      <c r="G62" s="3">
        <v>0.5</v>
      </c>
      <c r="H62" s="4">
        <v>10</v>
      </c>
      <c r="I62" s="18">
        <f t="shared" si="1"/>
        <v>12.1</v>
      </c>
      <c r="J62" s="18"/>
      <c r="K62" s="20"/>
      <c r="L62" s="18"/>
      <c r="M62" s="2"/>
    </row>
    <row r="63" spans="1:13" ht="30" customHeight="1" x14ac:dyDescent="0.3">
      <c r="A63" s="19" t="s">
        <v>82</v>
      </c>
      <c r="B63" s="3" t="s">
        <v>83</v>
      </c>
      <c r="C63" s="3" t="s">
        <v>718</v>
      </c>
      <c r="D63" s="3" t="s">
        <v>254</v>
      </c>
      <c r="E63" s="3">
        <v>1990</v>
      </c>
      <c r="F63" s="3">
        <v>1</v>
      </c>
      <c r="G63" s="3"/>
      <c r="H63" s="4">
        <v>15</v>
      </c>
      <c r="I63" s="18">
        <f t="shared" si="1"/>
        <v>18.149999999999999</v>
      </c>
      <c r="J63" s="18"/>
      <c r="K63" s="20"/>
      <c r="L63" s="18"/>
      <c r="M63" s="2"/>
    </row>
    <row r="64" spans="1:13" ht="30" customHeight="1" x14ac:dyDescent="0.3">
      <c r="A64" s="19" t="s">
        <v>468</v>
      </c>
      <c r="B64" s="3" t="s">
        <v>440</v>
      </c>
      <c r="C64" s="3" t="s">
        <v>718</v>
      </c>
      <c r="D64" s="3" t="s">
        <v>254</v>
      </c>
      <c r="E64" s="3">
        <v>1989</v>
      </c>
      <c r="F64" s="3">
        <v>1</v>
      </c>
      <c r="G64" s="3"/>
      <c r="H64" s="4">
        <v>15</v>
      </c>
      <c r="I64" s="18">
        <f t="shared" si="1"/>
        <v>18.149999999999999</v>
      </c>
      <c r="J64" s="18"/>
      <c r="K64" s="20"/>
      <c r="L64" s="18"/>
      <c r="M64" s="2"/>
    </row>
    <row r="65" spans="1:13" ht="30" customHeight="1" x14ac:dyDescent="0.3">
      <c r="A65" s="19" t="s">
        <v>1010</v>
      </c>
      <c r="B65" s="3" t="s">
        <v>109</v>
      </c>
      <c r="C65" s="3" t="s">
        <v>718</v>
      </c>
      <c r="D65" s="3" t="s">
        <v>254</v>
      </c>
      <c r="E65" s="3">
        <v>2005</v>
      </c>
      <c r="F65" s="3">
        <v>1</v>
      </c>
      <c r="G65" s="3">
        <v>0.5</v>
      </c>
      <c r="H65" s="4">
        <v>10</v>
      </c>
      <c r="I65" s="18">
        <f t="shared" si="1"/>
        <v>12.1</v>
      </c>
      <c r="J65" s="18"/>
      <c r="K65" s="20"/>
      <c r="L65" s="18"/>
      <c r="M65" s="2"/>
    </row>
    <row r="66" spans="1:13" ht="30" customHeight="1" x14ac:dyDescent="0.3">
      <c r="A66" s="19" t="s">
        <v>1265</v>
      </c>
      <c r="B66" s="3" t="s">
        <v>362</v>
      </c>
      <c r="C66" s="3" t="s">
        <v>340</v>
      </c>
      <c r="D66" s="3" t="s">
        <v>254</v>
      </c>
      <c r="E66" s="3">
        <v>2015</v>
      </c>
      <c r="F66" s="3">
        <v>1</v>
      </c>
      <c r="G66" s="3"/>
      <c r="H66" s="4">
        <v>10</v>
      </c>
      <c r="I66" s="18">
        <f t="shared" si="1"/>
        <v>12.1</v>
      </c>
      <c r="J66" s="18"/>
      <c r="K66" s="20"/>
      <c r="L66" s="18"/>
      <c r="M66" s="2"/>
    </row>
    <row r="67" spans="1:13" ht="30" customHeight="1" x14ac:dyDescent="0.3">
      <c r="A67" s="19" t="s">
        <v>1765</v>
      </c>
      <c r="B67" s="3" t="s">
        <v>1753</v>
      </c>
      <c r="C67" s="3" t="s">
        <v>340</v>
      </c>
      <c r="D67" s="3" t="s">
        <v>1783</v>
      </c>
      <c r="E67" s="3">
        <v>2018</v>
      </c>
      <c r="F67" s="3">
        <v>4</v>
      </c>
      <c r="G67" s="3"/>
      <c r="H67" s="4">
        <v>28</v>
      </c>
      <c r="I67" s="4">
        <f>H67*Rhone!$L$7</f>
        <v>33.879999999999995</v>
      </c>
      <c r="J67" s="18" t="s">
        <v>10</v>
      </c>
      <c r="K67" s="20"/>
      <c r="L67" s="18"/>
      <c r="M67" s="2"/>
    </row>
    <row r="68" spans="1:13" ht="30" customHeight="1" x14ac:dyDescent="0.3">
      <c r="A68" s="19" t="s">
        <v>1778</v>
      </c>
      <c r="B68" s="3" t="s">
        <v>1754</v>
      </c>
      <c r="C68" s="3" t="s">
        <v>340</v>
      </c>
      <c r="D68" s="3" t="s">
        <v>1783</v>
      </c>
      <c r="E68" s="3">
        <v>1998</v>
      </c>
      <c r="F68" s="3">
        <v>4</v>
      </c>
      <c r="G68" s="3"/>
      <c r="H68" s="4">
        <v>275</v>
      </c>
      <c r="I68" s="4">
        <f>H68*Rhone!$L$7</f>
        <v>332.75</v>
      </c>
      <c r="J68" s="18" t="s">
        <v>10</v>
      </c>
      <c r="K68" s="20"/>
      <c r="L68" s="18"/>
      <c r="M68" s="2"/>
    </row>
    <row r="69" spans="1:13" ht="30" customHeight="1" x14ac:dyDescent="0.3">
      <c r="A69" s="19" t="s">
        <v>1500</v>
      </c>
      <c r="B69" s="3" t="s">
        <v>1499</v>
      </c>
      <c r="C69" s="3"/>
      <c r="D69" s="3" t="s">
        <v>365</v>
      </c>
      <c r="E69" s="3">
        <v>2022</v>
      </c>
      <c r="F69" s="3">
        <v>3</v>
      </c>
      <c r="G69" s="3"/>
      <c r="H69" s="4">
        <v>14.88</v>
      </c>
      <c r="I69" s="18">
        <f>H69*$L$7</f>
        <v>18.004799999999999</v>
      </c>
      <c r="J69" s="18" t="s">
        <v>10</v>
      </c>
      <c r="K69" s="20"/>
      <c r="L69" s="18"/>
      <c r="M69" s="2"/>
    </row>
    <row r="70" spans="1:13" ht="30" customHeight="1" x14ac:dyDescent="0.3">
      <c r="A70" s="19" t="s">
        <v>1501</v>
      </c>
      <c r="B70" s="3" t="s">
        <v>1499</v>
      </c>
      <c r="C70" s="3" t="s">
        <v>358</v>
      </c>
      <c r="D70" s="3" t="s">
        <v>365</v>
      </c>
      <c r="E70" s="3">
        <v>2023</v>
      </c>
      <c r="F70" s="3">
        <v>3</v>
      </c>
      <c r="G70" s="3"/>
      <c r="H70" s="4">
        <v>14.88</v>
      </c>
      <c r="I70" s="18">
        <f>H70*$L$7</f>
        <v>18.004799999999999</v>
      </c>
      <c r="J70" s="18" t="s">
        <v>10</v>
      </c>
      <c r="K70" s="20"/>
      <c r="L70" s="18"/>
      <c r="M70" s="2"/>
    </row>
    <row r="71" spans="1:13" ht="30" customHeight="1" x14ac:dyDescent="0.3">
      <c r="A71" s="19" t="s">
        <v>281</v>
      </c>
      <c r="B71" s="3" t="s">
        <v>282</v>
      </c>
      <c r="C71" s="3"/>
      <c r="D71" s="3" t="s">
        <v>283</v>
      </c>
      <c r="E71" s="3">
        <v>2005</v>
      </c>
      <c r="F71" s="3">
        <v>6</v>
      </c>
      <c r="G71" s="3"/>
      <c r="H71" s="4">
        <v>8.27</v>
      </c>
      <c r="I71" s="18">
        <f>H71*$L$7</f>
        <v>10.006699999999999</v>
      </c>
      <c r="J71" s="18"/>
      <c r="K71" s="20" t="s">
        <v>1827</v>
      </c>
      <c r="L71" s="18"/>
      <c r="M71" s="2"/>
    </row>
    <row r="72" spans="1:13" ht="30" customHeight="1" x14ac:dyDescent="0.3">
      <c r="A72" s="27" t="s">
        <v>1853</v>
      </c>
      <c r="B72" s="47" t="s">
        <v>1616</v>
      </c>
      <c r="C72" s="47"/>
      <c r="D72" s="47" t="s">
        <v>961</v>
      </c>
      <c r="E72" s="46">
        <v>1975</v>
      </c>
      <c r="F72" s="46">
        <v>1</v>
      </c>
      <c r="G72" s="3"/>
      <c r="H72" s="4">
        <v>45</v>
      </c>
      <c r="I72" s="4">
        <f>H72*Bordeaux!$L$7</f>
        <v>54.449999999999996</v>
      </c>
      <c r="J72" s="18" t="s">
        <v>10</v>
      </c>
      <c r="K72" s="20"/>
      <c r="L72" s="18"/>
      <c r="M72" s="2"/>
    </row>
    <row r="73" spans="1:13" ht="30" customHeight="1" x14ac:dyDescent="0.3">
      <c r="A73" s="27" t="s">
        <v>1643</v>
      </c>
      <c r="B73" s="47" t="s">
        <v>1617</v>
      </c>
      <c r="C73" s="47"/>
      <c r="D73" s="47" t="s">
        <v>961</v>
      </c>
      <c r="E73" s="46">
        <v>1974</v>
      </c>
      <c r="F73" s="46">
        <v>1</v>
      </c>
      <c r="G73" s="3"/>
      <c r="H73" s="4">
        <v>10</v>
      </c>
      <c r="I73" s="4">
        <f>H73*Bordeaux!$L$7</f>
        <v>12.1</v>
      </c>
      <c r="J73" s="18" t="s">
        <v>10</v>
      </c>
      <c r="K73" s="20"/>
      <c r="L73" s="18"/>
      <c r="M73" s="2"/>
    </row>
    <row r="74" spans="1:13" ht="30" customHeight="1" x14ac:dyDescent="0.3">
      <c r="A74" s="19" t="s">
        <v>962</v>
      </c>
      <c r="B74" s="3" t="s">
        <v>963</v>
      </c>
      <c r="C74" s="3" t="s">
        <v>718</v>
      </c>
      <c r="D74" s="3" t="s">
        <v>961</v>
      </c>
      <c r="E74" s="3">
        <v>1994</v>
      </c>
      <c r="F74" s="3">
        <v>3</v>
      </c>
      <c r="G74" s="3"/>
      <c r="H74" s="4">
        <v>75</v>
      </c>
      <c r="I74" s="18">
        <f t="shared" ref="I74:I114" si="2">H74*$L$7</f>
        <v>90.75</v>
      </c>
      <c r="J74" s="18"/>
      <c r="K74" s="20"/>
      <c r="L74" s="18"/>
      <c r="M74" s="2"/>
    </row>
    <row r="75" spans="1:13" ht="30" customHeight="1" x14ac:dyDescent="0.3">
      <c r="A75" s="27" t="s">
        <v>1317</v>
      </c>
      <c r="B75" s="47" t="s">
        <v>511</v>
      </c>
      <c r="C75" s="47"/>
      <c r="D75" s="47" t="s">
        <v>258</v>
      </c>
      <c r="E75" s="46">
        <v>1995</v>
      </c>
      <c r="F75" s="46">
        <v>4</v>
      </c>
      <c r="G75" s="3"/>
      <c r="H75" s="4">
        <v>495</v>
      </c>
      <c r="I75" s="18">
        <f t="shared" si="2"/>
        <v>598.94999999999993</v>
      </c>
      <c r="J75" s="18"/>
      <c r="K75" s="20"/>
      <c r="L75" s="18"/>
      <c r="M75" s="2"/>
    </row>
    <row r="76" spans="1:13" ht="30" customHeight="1" x14ac:dyDescent="0.3">
      <c r="A76" s="27" t="s">
        <v>1318</v>
      </c>
      <c r="B76" s="47" t="s">
        <v>511</v>
      </c>
      <c r="C76" s="47"/>
      <c r="D76" s="47" t="s">
        <v>258</v>
      </c>
      <c r="E76" s="46">
        <v>1995</v>
      </c>
      <c r="F76" s="46">
        <v>3</v>
      </c>
      <c r="G76" s="3"/>
      <c r="H76" s="4">
        <v>375</v>
      </c>
      <c r="I76" s="18">
        <f t="shared" si="2"/>
        <v>453.75</v>
      </c>
      <c r="J76" s="18"/>
      <c r="K76" s="20"/>
      <c r="L76" s="18"/>
      <c r="M76" s="2"/>
    </row>
    <row r="77" spans="1:13" ht="30" customHeight="1" x14ac:dyDescent="0.3">
      <c r="A77" s="19" t="s">
        <v>219</v>
      </c>
      <c r="B77" s="3" t="s">
        <v>220</v>
      </c>
      <c r="C77" s="3" t="s">
        <v>340</v>
      </c>
      <c r="D77" s="3" t="s">
        <v>261</v>
      </c>
      <c r="E77" s="3" t="s">
        <v>169</v>
      </c>
      <c r="F77" s="3">
        <v>3</v>
      </c>
      <c r="G77" s="3"/>
      <c r="H77" s="4">
        <v>25</v>
      </c>
      <c r="I77" s="18">
        <f t="shared" si="2"/>
        <v>30.25</v>
      </c>
      <c r="J77" s="18"/>
      <c r="K77" s="20"/>
      <c r="L77" s="18"/>
      <c r="M77" s="2"/>
    </row>
    <row r="78" spans="1:13" ht="30" customHeight="1" x14ac:dyDescent="0.3">
      <c r="A78" s="19" t="s">
        <v>64</v>
      </c>
      <c r="B78" s="3" t="s">
        <v>62</v>
      </c>
      <c r="C78" s="3" t="s">
        <v>340</v>
      </c>
      <c r="D78" s="3" t="s">
        <v>261</v>
      </c>
      <c r="E78" s="3">
        <v>1969</v>
      </c>
      <c r="F78" s="3">
        <v>1</v>
      </c>
      <c r="G78" s="3"/>
      <c r="H78" s="4">
        <v>25</v>
      </c>
      <c r="I78" s="18">
        <f t="shared" si="2"/>
        <v>30.25</v>
      </c>
      <c r="J78" s="18"/>
      <c r="K78" s="20"/>
      <c r="L78" s="18"/>
      <c r="M78" s="2"/>
    </row>
    <row r="79" spans="1:13" ht="30" customHeight="1" x14ac:dyDescent="0.3">
      <c r="A79" s="19" t="s">
        <v>58</v>
      </c>
      <c r="B79" s="3" t="s">
        <v>59</v>
      </c>
      <c r="C79" s="3" t="s">
        <v>340</v>
      </c>
      <c r="D79" s="3" t="s">
        <v>261</v>
      </c>
      <c r="E79" s="3">
        <v>1964</v>
      </c>
      <c r="F79" s="3">
        <v>1</v>
      </c>
      <c r="G79" s="3"/>
      <c r="H79" s="4">
        <v>75</v>
      </c>
      <c r="I79" s="18">
        <f t="shared" si="2"/>
        <v>90.75</v>
      </c>
      <c r="J79" s="3"/>
      <c r="K79" s="20"/>
      <c r="L79" s="18"/>
      <c r="M79" s="2"/>
    </row>
    <row r="80" spans="1:13" ht="30" customHeight="1" x14ac:dyDescent="0.3">
      <c r="A80" s="27" t="s">
        <v>1548</v>
      </c>
      <c r="B80" s="47" t="s">
        <v>1546</v>
      </c>
      <c r="C80" s="47"/>
      <c r="D80" s="47" t="s">
        <v>261</v>
      </c>
      <c r="E80" s="46">
        <v>1992</v>
      </c>
      <c r="F80" s="46">
        <v>1</v>
      </c>
      <c r="G80" s="3"/>
      <c r="H80" s="4">
        <v>30</v>
      </c>
      <c r="I80" s="18">
        <f t="shared" si="2"/>
        <v>36.299999999999997</v>
      </c>
      <c r="J80" s="18" t="s">
        <v>10</v>
      </c>
      <c r="K80" s="20"/>
      <c r="L80" s="18"/>
      <c r="M80" s="2"/>
    </row>
    <row r="81" spans="1:13" ht="30" customHeight="1" x14ac:dyDescent="0.3">
      <c r="A81" s="27" t="s">
        <v>1547</v>
      </c>
      <c r="B81" s="47" t="s">
        <v>1546</v>
      </c>
      <c r="C81" s="47"/>
      <c r="D81" s="47" t="s">
        <v>261</v>
      </c>
      <c r="E81" s="46">
        <v>1990</v>
      </c>
      <c r="F81" s="46">
        <v>1</v>
      </c>
      <c r="G81" s="3"/>
      <c r="H81" s="4">
        <v>35</v>
      </c>
      <c r="I81" s="18">
        <f t="shared" si="2"/>
        <v>42.35</v>
      </c>
      <c r="J81" s="18" t="s">
        <v>10</v>
      </c>
      <c r="K81" s="20"/>
      <c r="L81" s="18"/>
      <c r="M81" s="2"/>
    </row>
    <row r="82" spans="1:13" ht="30" customHeight="1" x14ac:dyDescent="0.3">
      <c r="A82" s="19" t="s">
        <v>396</v>
      </c>
      <c r="B82" s="3" t="s">
        <v>326</v>
      </c>
      <c r="C82" s="3" t="s">
        <v>340</v>
      </c>
      <c r="D82" s="3" t="s">
        <v>261</v>
      </c>
      <c r="E82" s="3">
        <v>2003</v>
      </c>
      <c r="F82" s="3">
        <v>1</v>
      </c>
      <c r="G82" s="3">
        <v>0.5</v>
      </c>
      <c r="H82" s="4">
        <v>475</v>
      </c>
      <c r="I82" s="18">
        <f t="shared" si="2"/>
        <v>574.75</v>
      </c>
      <c r="J82" s="18"/>
      <c r="K82" s="20" t="s">
        <v>398</v>
      </c>
      <c r="L82" s="18"/>
      <c r="M82" s="2"/>
    </row>
    <row r="83" spans="1:13" ht="30" customHeight="1" x14ac:dyDescent="0.3">
      <c r="A83" s="19" t="s">
        <v>397</v>
      </c>
      <c r="B83" s="3" t="s">
        <v>326</v>
      </c>
      <c r="C83" s="3" t="s">
        <v>340</v>
      </c>
      <c r="D83" s="3" t="s">
        <v>261</v>
      </c>
      <c r="E83" s="3">
        <v>1999</v>
      </c>
      <c r="F83" s="3">
        <v>1</v>
      </c>
      <c r="G83" s="3">
        <v>0.62</v>
      </c>
      <c r="H83" s="4">
        <v>1475</v>
      </c>
      <c r="I83" s="18">
        <f t="shared" si="2"/>
        <v>1784.75</v>
      </c>
      <c r="J83" s="18"/>
      <c r="K83" s="20" t="s">
        <v>398</v>
      </c>
      <c r="L83" s="18"/>
      <c r="M83" s="2"/>
    </row>
    <row r="84" spans="1:13" ht="30" customHeight="1" x14ac:dyDescent="0.3">
      <c r="A84" s="49" t="s">
        <v>77</v>
      </c>
      <c r="B84" s="3" t="s">
        <v>986</v>
      </c>
      <c r="C84" s="3" t="s">
        <v>340</v>
      </c>
      <c r="D84" s="3" t="s">
        <v>261</v>
      </c>
      <c r="E84" s="3">
        <v>1992</v>
      </c>
      <c r="F84" s="3">
        <v>1</v>
      </c>
      <c r="G84" s="3"/>
      <c r="H84" s="4">
        <v>65</v>
      </c>
      <c r="I84" s="18">
        <f t="shared" si="2"/>
        <v>78.649999999999991</v>
      </c>
      <c r="J84" s="3"/>
      <c r="K84" s="20"/>
      <c r="L84" s="18"/>
    </row>
    <row r="85" spans="1:13" ht="30" customHeight="1" x14ac:dyDescent="0.3">
      <c r="A85" s="19" t="s">
        <v>77</v>
      </c>
      <c r="B85" s="3" t="s">
        <v>79</v>
      </c>
      <c r="C85" s="3" t="s">
        <v>340</v>
      </c>
      <c r="D85" s="3" t="s">
        <v>261</v>
      </c>
      <c r="E85" s="3">
        <v>1989</v>
      </c>
      <c r="F85" s="3">
        <v>1</v>
      </c>
      <c r="G85" s="3"/>
      <c r="H85" s="4">
        <v>75</v>
      </c>
      <c r="I85" s="18">
        <f t="shared" si="2"/>
        <v>90.75</v>
      </c>
      <c r="J85" s="18"/>
      <c r="K85" s="20"/>
      <c r="L85" s="18"/>
    </row>
    <row r="86" spans="1:13" ht="30" customHeight="1" x14ac:dyDescent="0.3">
      <c r="A86" s="49" t="s">
        <v>77</v>
      </c>
      <c r="B86" s="3" t="s">
        <v>305</v>
      </c>
      <c r="C86" s="3" t="s">
        <v>340</v>
      </c>
      <c r="D86" s="48" t="s">
        <v>261</v>
      </c>
      <c r="E86" s="48">
        <v>1928</v>
      </c>
      <c r="F86" s="48">
        <f>2-1</f>
        <v>1</v>
      </c>
      <c r="G86" s="48"/>
      <c r="H86" s="4">
        <v>875</v>
      </c>
      <c r="I86" s="18">
        <f t="shared" si="2"/>
        <v>1058.75</v>
      </c>
      <c r="J86" s="18"/>
      <c r="K86" s="20"/>
      <c r="L86" s="18"/>
    </row>
    <row r="87" spans="1:13" ht="30" customHeight="1" x14ac:dyDescent="0.3">
      <c r="A87" s="19" t="s">
        <v>77</v>
      </c>
      <c r="B87" s="3" t="s">
        <v>305</v>
      </c>
      <c r="C87" s="3" t="s">
        <v>340</v>
      </c>
      <c r="D87" s="3" t="s">
        <v>261</v>
      </c>
      <c r="E87" s="3">
        <v>1959</v>
      </c>
      <c r="F87" s="3">
        <v>1</v>
      </c>
      <c r="G87" s="3"/>
      <c r="H87" s="4">
        <v>350</v>
      </c>
      <c r="I87" s="18">
        <f t="shared" si="2"/>
        <v>423.5</v>
      </c>
      <c r="J87" s="18"/>
      <c r="K87" s="20"/>
      <c r="L87" s="18"/>
      <c r="M87" s="2"/>
    </row>
    <row r="88" spans="1:13" ht="30" customHeight="1" x14ac:dyDescent="0.3">
      <c r="A88" s="49" t="s">
        <v>77</v>
      </c>
      <c r="B88" s="3" t="s">
        <v>305</v>
      </c>
      <c r="C88" s="3" t="s">
        <v>340</v>
      </c>
      <c r="D88" s="48" t="s">
        <v>261</v>
      </c>
      <c r="E88" s="48">
        <v>2010</v>
      </c>
      <c r="F88" s="48">
        <v>5</v>
      </c>
      <c r="G88" s="48"/>
      <c r="H88" s="4">
        <v>65</v>
      </c>
      <c r="I88" s="18">
        <f t="shared" si="2"/>
        <v>78.649999999999991</v>
      </c>
      <c r="J88" s="18"/>
      <c r="K88" s="20" t="s">
        <v>52</v>
      </c>
      <c r="L88" s="18"/>
      <c r="M88" s="2"/>
    </row>
    <row r="89" spans="1:13" ht="30" customHeight="1" x14ac:dyDescent="0.3">
      <c r="A89" s="27" t="s">
        <v>77</v>
      </c>
      <c r="B89" s="47" t="s">
        <v>553</v>
      </c>
      <c r="C89" s="47" t="s">
        <v>340</v>
      </c>
      <c r="D89" s="47" t="s">
        <v>261</v>
      </c>
      <c r="E89" s="46">
        <v>2014</v>
      </c>
      <c r="F89" s="46">
        <v>6</v>
      </c>
      <c r="G89" s="3"/>
      <c r="H89" s="4">
        <v>41</v>
      </c>
      <c r="I89" s="18">
        <f t="shared" si="2"/>
        <v>49.61</v>
      </c>
      <c r="J89" s="18"/>
      <c r="K89" s="20" t="s">
        <v>52</v>
      </c>
      <c r="L89" s="18"/>
      <c r="M89" s="2"/>
    </row>
    <row r="90" spans="1:13" ht="30" customHeight="1" x14ac:dyDescent="0.3">
      <c r="A90" s="27" t="s">
        <v>77</v>
      </c>
      <c r="B90" s="47" t="s">
        <v>553</v>
      </c>
      <c r="C90" s="47" t="s">
        <v>340</v>
      </c>
      <c r="D90" s="47" t="s">
        <v>261</v>
      </c>
      <c r="E90" s="46">
        <v>2015</v>
      </c>
      <c r="F90" s="46">
        <v>6</v>
      </c>
      <c r="G90" s="3"/>
      <c r="H90" s="4">
        <v>42</v>
      </c>
      <c r="I90" s="18">
        <f t="shared" si="2"/>
        <v>50.82</v>
      </c>
      <c r="J90" s="18"/>
      <c r="K90" s="20"/>
      <c r="L90" s="18"/>
      <c r="M90" s="2"/>
    </row>
    <row r="91" spans="1:13" ht="30" customHeight="1" x14ac:dyDescent="0.3">
      <c r="A91" s="19" t="s">
        <v>77</v>
      </c>
      <c r="B91" s="3" t="s">
        <v>727</v>
      </c>
      <c r="C91" s="47" t="s">
        <v>340</v>
      </c>
      <c r="D91" s="3" t="s">
        <v>261</v>
      </c>
      <c r="E91" s="3">
        <v>2008</v>
      </c>
      <c r="F91" s="3">
        <v>1</v>
      </c>
      <c r="G91" s="3"/>
      <c r="H91" s="4">
        <v>125</v>
      </c>
      <c r="I91" s="18">
        <f t="shared" si="2"/>
        <v>151.25</v>
      </c>
      <c r="J91" s="3"/>
      <c r="K91" s="20"/>
      <c r="L91" s="18"/>
      <c r="M91" s="2"/>
    </row>
    <row r="92" spans="1:13" ht="30" customHeight="1" x14ac:dyDescent="0.3">
      <c r="A92" s="19" t="s">
        <v>193</v>
      </c>
      <c r="B92" s="3" t="s">
        <v>194</v>
      </c>
      <c r="C92" s="3" t="s">
        <v>340</v>
      </c>
      <c r="D92" s="3" t="s">
        <v>261</v>
      </c>
      <c r="E92" s="3" t="s">
        <v>169</v>
      </c>
      <c r="F92" s="3">
        <v>1</v>
      </c>
      <c r="G92" s="3"/>
      <c r="H92" s="4">
        <v>225</v>
      </c>
      <c r="I92" s="18">
        <f t="shared" si="2"/>
        <v>272.25</v>
      </c>
      <c r="J92" s="18"/>
      <c r="K92" s="20"/>
      <c r="L92" s="18"/>
      <c r="M92" s="2"/>
    </row>
    <row r="93" spans="1:13" ht="30" customHeight="1" x14ac:dyDescent="0.3">
      <c r="A93" s="19" t="s">
        <v>222</v>
      </c>
      <c r="B93" s="3" t="s">
        <v>59</v>
      </c>
      <c r="C93" s="3" t="s">
        <v>340</v>
      </c>
      <c r="D93" s="3" t="s">
        <v>261</v>
      </c>
      <c r="E93" s="3">
        <v>1992</v>
      </c>
      <c r="F93" s="3">
        <v>2</v>
      </c>
      <c r="G93" s="3"/>
      <c r="H93" s="4">
        <v>49</v>
      </c>
      <c r="I93" s="18">
        <f t="shared" si="2"/>
        <v>59.29</v>
      </c>
      <c r="J93" s="18"/>
      <c r="K93" s="20"/>
      <c r="L93" s="18"/>
      <c r="M93" s="2"/>
    </row>
    <row r="94" spans="1:13" ht="30" customHeight="1" x14ac:dyDescent="0.3">
      <c r="A94" s="27" t="s">
        <v>552</v>
      </c>
      <c r="B94" s="47" t="s">
        <v>553</v>
      </c>
      <c r="C94" s="47"/>
      <c r="D94" s="47" t="s">
        <v>261</v>
      </c>
      <c r="E94" s="46">
        <v>2020</v>
      </c>
      <c r="F94" s="46">
        <v>6</v>
      </c>
      <c r="G94" s="3"/>
      <c r="H94" s="4">
        <v>16</v>
      </c>
      <c r="I94" s="18">
        <f t="shared" si="2"/>
        <v>19.36</v>
      </c>
      <c r="J94" s="18"/>
      <c r="K94" s="20" t="s">
        <v>52</v>
      </c>
      <c r="L94" s="18"/>
      <c r="M94" s="2"/>
    </row>
    <row r="95" spans="1:13" ht="30" customHeight="1" x14ac:dyDescent="0.3">
      <c r="A95" s="27" t="s">
        <v>550</v>
      </c>
      <c r="B95" s="47" t="s">
        <v>553</v>
      </c>
      <c r="C95" s="47" t="s">
        <v>340</v>
      </c>
      <c r="D95" s="47" t="s">
        <v>261</v>
      </c>
      <c r="E95" s="46">
        <v>2020</v>
      </c>
      <c r="F95" s="46">
        <v>6</v>
      </c>
      <c r="G95" s="3"/>
      <c r="H95" s="4">
        <v>19</v>
      </c>
      <c r="I95" s="18">
        <f t="shared" si="2"/>
        <v>22.99</v>
      </c>
      <c r="J95" s="18"/>
      <c r="K95" s="20" t="s">
        <v>52</v>
      </c>
      <c r="L95" s="18"/>
      <c r="M95" s="2"/>
    </row>
    <row r="96" spans="1:13" ht="30" customHeight="1" x14ac:dyDescent="0.3">
      <c r="A96" s="58" t="s">
        <v>1155</v>
      </c>
      <c r="B96" s="3" t="s">
        <v>1156</v>
      </c>
      <c r="C96" s="3" t="s">
        <v>340</v>
      </c>
      <c r="D96" s="3" t="s">
        <v>261</v>
      </c>
      <c r="E96" s="3">
        <v>2021</v>
      </c>
      <c r="F96" s="3">
        <v>1</v>
      </c>
      <c r="G96" s="3"/>
      <c r="H96" s="4">
        <v>125</v>
      </c>
      <c r="I96" s="18">
        <f t="shared" si="2"/>
        <v>151.25</v>
      </c>
      <c r="J96" s="18"/>
      <c r="K96" s="20"/>
      <c r="L96" s="18"/>
      <c r="M96" s="2"/>
    </row>
    <row r="97" spans="1:13" ht="30" customHeight="1" x14ac:dyDescent="0.3">
      <c r="A97" s="27" t="s">
        <v>551</v>
      </c>
      <c r="B97" s="47" t="s">
        <v>553</v>
      </c>
      <c r="C97" s="47" t="s">
        <v>340</v>
      </c>
      <c r="D97" s="47" t="s">
        <v>261</v>
      </c>
      <c r="E97" s="46">
        <v>2018</v>
      </c>
      <c r="F97" s="46">
        <v>6</v>
      </c>
      <c r="G97" s="3"/>
      <c r="H97" s="4">
        <v>17</v>
      </c>
      <c r="I97" s="18">
        <f t="shared" si="2"/>
        <v>20.57</v>
      </c>
      <c r="J97" s="18"/>
      <c r="K97" s="20" t="s">
        <v>52</v>
      </c>
      <c r="L97" s="18"/>
      <c r="M97" s="2"/>
    </row>
    <row r="98" spans="1:13" ht="30" customHeight="1" x14ac:dyDescent="0.3">
      <c r="A98" s="19" t="s">
        <v>1186</v>
      </c>
      <c r="B98" s="3" t="s">
        <v>320</v>
      </c>
      <c r="C98" s="3" t="s">
        <v>340</v>
      </c>
      <c r="D98" s="3" t="s">
        <v>261</v>
      </c>
      <c r="E98" s="3">
        <v>2017</v>
      </c>
      <c r="F98" s="3">
        <v>3</v>
      </c>
      <c r="G98" s="3"/>
      <c r="H98" s="4">
        <v>12.4</v>
      </c>
      <c r="I98" s="18">
        <f t="shared" si="2"/>
        <v>15.004</v>
      </c>
      <c r="J98" s="18"/>
      <c r="K98" s="20" t="s">
        <v>34</v>
      </c>
      <c r="L98" s="18"/>
      <c r="M98" s="2"/>
    </row>
    <row r="99" spans="1:13" ht="30" customHeight="1" x14ac:dyDescent="0.3">
      <c r="A99" s="58" t="s">
        <v>1157</v>
      </c>
      <c r="B99" s="3" t="s">
        <v>1156</v>
      </c>
      <c r="C99" s="3" t="s">
        <v>340</v>
      </c>
      <c r="D99" s="3" t="s">
        <v>261</v>
      </c>
      <c r="E99" s="3">
        <v>2022</v>
      </c>
      <c r="F99" s="3">
        <v>1</v>
      </c>
      <c r="G99" s="3"/>
      <c r="H99" s="4">
        <v>125</v>
      </c>
      <c r="I99" s="18">
        <f t="shared" si="2"/>
        <v>151.25</v>
      </c>
      <c r="J99" s="18"/>
      <c r="K99" s="20"/>
      <c r="L99" s="18"/>
      <c r="M99" s="2"/>
    </row>
    <row r="100" spans="1:13" ht="30" customHeight="1" x14ac:dyDescent="0.3">
      <c r="A100" s="19" t="s">
        <v>1306</v>
      </c>
      <c r="B100" s="3" t="s">
        <v>305</v>
      </c>
      <c r="C100" s="3" t="s">
        <v>718</v>
      </c>
      <c r="D100" s="3" t="s">
        <v>261</v>
      </c>
      <c r="E100" s="3">
        <v>1990</v>
      </c>
      <c r="F100" s="3">
        <v>1</v>
      </c>
      <c r="G100" s="3">
        <v>0.375</v>
      </c>
      <c r="H100" s="4">
        <v>75</v>
      </c>
      <c r="I100" s="18">
        <f t="shared" si="2"/>
        <v>90.75</v>
      </c>
      <c r="J100" s="18"/>
      <c r="K100" s="20"/>
      <c r="L100" s="18"/>
      <c r="M100" s="2"/>
    </row>
    <row r="101" spans="1:13" ht="30" customHeight="1" x14ac:dyDescent="0.3">
      <c r="A101" s="19" t="s">
        <v>71</v>
      </c>
      <c r="B101" s="3" t="s">
        <v>1203</v>
      </c>
      <c r="C101" s="3" t="s">
        <v>358</v>
      </c>
      <c r="D101" s="3" t="s">
        <v>261</v>
      </c>
      <c r="E101" s="3">
        <v>1969</v>
      </c>
      <c r="F101" s="3">
        <v>1</v>
      </c>
      <c r="G101" s="3"/>
      <c r="H101" s="4">
        <v>95</v>
      </c>
      <c r="I101" s="18">
        <f t="shared" si="2"/>
        <v>114.95</v>
      </c>
      <c r="J101" s="18"/>
      <c r="K101" s="20"/>
      <c r="L101" s="18"/>
      <c r="M101" s="2"/>
    </row>
    <row r="102" spans="1:13" ht="30" customHeight="1" x14ac:dyDescent="0.3">
      <c r="A102" s="19" t="s">
        <v>71</v>
      </c>
      <c r="B102" s="3" t="s">
        <v>1204</v>
      </c>
      <c r="C102" s="3" t="s">
        <v>358</v>
      </c>
      <c r="D102" s="3" t="s">
        <v>261</v>
      </c>
      <c r="E102" s="3">
        <v>1989</v>
      </c>
      <c r="F102" s="3">
        <v>1</v>
      </c>
      <c r="G102" s="3"/>
      <c r="H102" s="4">
        <v>75</v>
      </c>
      <c r="I102" s="18">
        <f t="shared" si="2"/>
        <v>90.75</v>
      </c>
      <c r="J102" s="18"/>
      <c r="K102" s="20"/>
      <c r="L102" s="18"/>
      <c r="M102" s="2"/>
    </row>
    <row r="103" spans="1:13" ht="30" customHeight="1" x14ac:dyDescent="0.3">
      <c r="A103" s="19" t="s">
        <v>71</v>
      </c>
      <c r="B103" s="3" t="s">
        <v>1204</v>
      </c>
      <c r="C103" s="3" t="s">
        <v>358</v>
      </c>
      <c r="D103" s="3" t="s">
        <v>261</v>
      </c>
      <c r="E103" s="3">
        <v>1990</v>
      </c>
      <c r="F103" s="3">
        <v>1</v>
      </c>
      <c r="G103" s="3"/>
      <c r="H103" s="4">
        <v>75</v>
      </c>
      <c r="I103" s="18">
        <f t="shared" si="2"/>
        <v>90.75</v>
      </c>
      <c r="J103" s="18"/>
      <c r="K103" s="20"/>
      <c r="L103" s="18"/>
      <c r="M103" s="2"/>
    </row>
    <row r="104" spans="1:13" ht="30" customHeight="1" x14ac:dyDescent="0.3">
      <c r="A104" s="19" t="s">
        <v>71</v>
      </c>
      <c r="B104" s="3" t="s">
        <v>301</v>
      </c>
      <c r="C104" s="3" t="s">
        <v>340</v>
      </c>
      <c r="D104" s="3" t="s">
        <v>261</v>
      </c>
      <c r="E104" s="3">
        <v>1964</v>
      </c>
      <c r="F104" s="3">
        <v>1</v>
      </c>
      <c r="G104" s="3"/>
      <c r="H104" s="4">
        <v>195</v>
      </c>
      <c r="I104" s="18">
        <f t="shared" si="2"/>
        <v>235.95</v>
      </c>
      <c r="J104" s="18"/>
      <c r="K104" s="20"/>
      <c r="L104" s="18"/>
      <c r="M104" s="2"/>
    </row>
    <row r="105" spans="1:13" ht="30" customHeight="1" x14ac:dyDescent="0.3">
      <c r="A105" s="19" t="s">
        <v>366</v>
      </c>
      <c r="B105" s="3" t="s">
        <v>366</v>
      </c>
      <c r="C105" s="3" t="s">
        <v>718</v>
      </c>
      <c r="D105" s="3" t="s">
        <v>361</v>
      </c>
      <c r="E105" s="3">
        <v>1994</v>
      </c>
      <c r="F105" s="3">
        <v>5</v>
      </c>
      <c r="G105" s="3"/>
      <c r="H105" s="4">
        <v>175</v>
      </c>
      <c r="I105" s="18">
        <f t="shared" si="2"/>
        <v>211.75</v>
      </c>
      <c r="J105" s="18"/>
      <c r="K105" s="20" t="s">
        <v>367</v>
      </c>
      <c r="L105" s="18"/>
      <c r="M105" s="2"/>
    </row>
    <row r="106" spans="1:13" ht="30" customHeight="1" x14ac:dyDescent="0.3">
      <c r="A106" s="19" t="s">
        <v>366</v>
      </c>
      <c r="B106" s="3" t="s">
        <v>366</v>
      </c>
      <c r="C106" s="3" t="s">
        <v>718</v>
      </c>
      <c r="D106" s="3" t="s">
        <v>361</v>
      </c>
      <c r="E106" s="3">
        <v>1995</v>
      </c>
      <c r="F106" s="3">
        <v>3</v>
      </c>
      <c r="G106" s="3"/>
      <c r="H106" s="4">
        <v>175</v>
      </c>
      <c r="I106" s="18">
        <f t="shared" si="2"/>
        <v>211.75</v>
      </c>
      <c r="J106" s="18"/>
      <c r="K106" s="20" t="s">
        <v>367</v>
      </c>
      <c r="L106" s="18"/>
      <c r="M106" s="2"/>
    </row>
    <row r="107" spans="1:13" ht="30" customHeight="1" x14ac:dyDescent="0.3">
      <c r="A107" s="19" t="s">
        <v>366</v>
      </c>
      <c r="B107" s="3" t="s">
        <v>366</v>
      </c>
      <c r="C107" s="3" t="s">
        <v>718</v>
      </c>
      <c r="D107" s="3" t="s">
        <v>361</v>
      </c>
      <c r="E107" s="3">
        <v>1996</v>
      </c>
      <c r="F107" s="3">
        <f>3-2</f>
        <v>1</v>
      </c>
      <c r="G107" s="3"/>
      <c r="H107" s="4">
        <v>175</v>
      </c>
      <c r="I107" s="18">
        <f t="shared" si="2"/>
        <v>211.75</v>
      </c>
      <c r="J107" s="18"/>
      <c r="K107" s="20" t="s">
        <v>367</v>
      </c>
      <c r="L107" s="18"/>
      <c r="M107" s="2"/>
    </row>
    <row r="108" spans="1:13" ht="30" customHeight="1" x14ac:dyDescent="0.3">
      <c r="A108" s="19" t="s">
        <v>366</v>
      </c>
      <c r="B108" s="3" t="s">
        <v>366</v>
      </c>
      <c r="C108" s="3" t="s">
        <v>718</v>
      </c>
      <c r="D108" s="3" t="s">
        <v>361</v>
      </c>
      <c r="E108" s="3">
        <v>1999</v>
      </c>
      <c r="F108" s="3">
        <v>1</v>
      </c>
      <c r="G108" s="3"/>
      <c r="H108" s="4">
        <v>175</v>
      </c>
      <c r="I108" s="18">
        <f t="shared" si="2"/>
        <v>211.75</v>
      </c>
      <c r="J108" s="18"/>
      <c r="K108" s="20" t="s">
        <v>367</v>
      </c>
      <c r="L108" s="18"/>
      <c r="M108" s="2"/>
    </row>
    <row r="109" spans="1:13" ht="30" customHeight="1" x14ac:dyDescent="0.3">
      <c r="A109" s="19" t="s">
        <v>366</v>
      </c>
      <c r="B109" s="3" t="s">
        <v>366</v>
      </c>
      <c r="C109" s="3" t="s">
        <v>718</v>
      </c>
      <c r="D109" s="3" t="s">
        <v>361</v>
      </c>
      <c r="E109" s="3">
        <v>2000</v>
      </c>
      <c r="F109" s="3">
        <v>1</v>
      </c>
      <c r="G109" s="3"/>
      <c r="H109" s="4">
        <v>175</v>
      </c>
      <c r="I109" s="18">
        <f t="shared" si="2"/>
        <v>211.75</v>
      </c>
      <c r="J109" s="18"/>
      <c r="K109" s="20" t="s">
        <v>367</v>
      </c>
      <c r="L109" s="18"/>
      <c r="M109" s="2"/>
    </row>
    <row r="110" spans="1:13" ht="30" customHeight="1" x14ac:dyDescent="0.3">
      <c r="A110" s="19" t="s">
        <v>366</v>
      </c>
      <c r="B110" s="3" t="s">
        <v>366</v>
      </c>
      <c r="C110" s="3" t="s">
        <v>718</v>
      </c>
      <c r="D110" s="3" t="s">
        <v>361</v>
      </c>
      <c r="E110" s="3">
        <v>2002</v>
      </c>
      <c r="F110" s="3">
        <v>1</v>
      </c>
      <c r="G110" s="3"/>
      <c r="H110" s="4">
        <v>175</v>
      </c>
      <c r="I110" s="18">
        <f t="shared" si="2"/>
        <v>211.75</v>
      </c>
      <c r="J110" s="18"/>
      <c r="K110" s="20" t="s">
        <v>367</v>
      </c>
      <c r="L110" s="18"/>
      <c r="M110" s="2"/>
    </row>
    <row r="111" spans="1:13" ht="30" customHeight="1" x14ac:dyDescent="0.3">
      <c r="A111" s="19" t="s">
        <v>366</v>
      </c>
      <c r="B111" s="3" t="s">
        <v>366</v>
      </c>
      <c r="C111" s="3" t="s">
        <v>718</v>
      </c>
      <c r="D111" s="3" t="s">
        <v>361</v>
      </c>
      <c r="E111" s="3">
        <v>2003</v>
      </c>
      <c r="F111" s="3">
        <v>1</v>
      </c>
      <c r="G111" s="3"/>
      <c r="H111" s="4">
        <v>175</v>
      </c>
      <c r="I111" s="18">
        <f t="shared" si="2"/>
        <v>211.75</v>
      </c>
      <c r="J111" s="18"/>
      <c r="K111" s="20" t="s">
        <v>367</v>
      </c>
      <c r="L111" s="18"/>
      <c r="M111" s="2"/>
    </row>
    <row r="112" spans="1:13" ht="30" customHeight="1" x14ac:dyDescent="0.3">
      <c r="A112" s="19" t="s">
        <v>366</v>
      </c>
      <c r="B112" s="3" t="s">
        <v>366</v>
      </c>
      <c r="C112" s="3" t="s">
        <v>718</v>
      </c>
      <c r="D112" s="3" t="s">
        <v>361</v>
      </c>
      <c r="E112" s="3">
        <v>2004</v>
      </c>
      <c r="F112" s="3">
        <v>1</v>
      </c>
      <c r="G112" s="3"/>
      <c r="H112" s="4">
        <v>175</v>
      </c>
      <c r="I112" s="18">
        <f t="shared" si="2"/>
        <v>211.75</v>
      </c>
      <c r="J112" s="18"/>
      <c r="K112" s="20" t="s">
        <v>367</v>
      </c>
      <c r="L112" s="18"/>
      <c r="M112" s="2"/>
    </row>
    <row r="113" spans="1:14" ht="30" customHeight="1" x14ac:dyDescent="0.3">
      <c r="A113" s="19" t="s">
        <v>366</v>
      </c>
      <c r="B113" s="3" t="s">
        <v>366</v>
      </c>
      <c r="C113" s="3" t="s">
        <v>718</v>
      </c>
      <c r="D113" s="3" t="s">
        <v>361</v>
      </c>
      <c r="E113" s="3">
        <v>2005</v>
      </c>
      <c r="F113" s="3">
        <v>1</v>
      </c>
      <c r="G113" s="3"/>
      <c r="H113" s="4">
        <v>175</v>
      </c>
      <c r="I113" s="18">
        <f t="shared" si="2"/>
        <v>211.75</v>
      </c>
      <c r="J113" s="18"/>
      <c r="K113" s="20" t="s">
        <v>367</v>
      </c>
      <c r="L113" s="18"/>
      <c r="M113" s="2"/>
    </row>
    <row r="114" spans="1:14" ht="30" customHeight="1" x14ac:dyDescent="0.3">
      <c r="A114" s="19" t="s">
        <v>366</v>
      </c>
      <c r="B114" s="3" t="s">
        <v>366</v>
      </c>
      <c r="C114" s="3" t="s">
        <v>718</v>
      </c>
      <c r="D114" s="3" t="s">
        <v>361</v>
      </c>
      <c r="E114" s="3">
        <v>2007</v>
      </c>
      <c r="F114" s="3">
        <v>1</v>
      </c>
      <c r="G114" s="3"/>
      <c r="H114" s="4">
        <v>175</v>
      </c>
      <c r="I114" s="18">
        <f t="shared" si="2"/>
        <v>211.75</v>
      </c>
      <c r="J114" s="18"/>
      <c r="K114" s="20" t="s">
        <v>367</v>
      </c>
      <c r="L114" s="18"/>
      <c r="M114" s="2"/>
    </row>
    <row r="115" spans="1:14" ht="30" customHeight="1" x14ac:dyDescent="0.3">
      <c r="A115" s="19" t="s">
        <v>696</v>
      </c>
      <c r="B115" s="3" t="s">
        <v>559</v>
      </c>
      <c r="C115" s="3"/>
      <c r="D115" s="3" t="s">
        <v>916</v>
      </c>
      <c r="E115" s="3">
        <v>2021</v>
      </c>
      <c r="F115" s="3">
        <v>6</v>
      </c>
      <c r="G115" s="3"/>
      <c r="H115" s="4">
        <v>19.010000000000002</v>
      </c>
      <c r="I115" s="18">
        <f t="shared" ref="I115:I129" si="3">H115*$L$7</f>
        <v>23.002100000000002</v>
      </c>
      <c r="J115" s="18"/>
      <c r="K115" s="20"/>
      <c r="L115" s="18"/>
      <c r="M115" s="2"/>
      <c r="N115" t="str">
        <f>B115&amp;" "&amp;A115&amp;" "&amp;E115</f>
        <v>Roc des Anges Asterolide [mourvedre] 2021</v>
      </c>
    </row>
    <row r="116" spans="1:14" ht="30" customHeight="1" x14ac:dyDescent="0.3">
      <c r="A116" s="19" t="s">
        <v>87</v>
      </c>
      <c r="B116" s="3" t="s">
        <v>88</v>
      </c>
      <c r="C116" s="3"/>
      <c r="D116" s="3" t="s">
        <v>916</v>
      </c>
      <c r="E116" s="3">
        <v>1995</v>
      </c>
      <c r="F116" s="3">
        <v>4</v>
      </c>
      <c r="G116" s="3"/>
      <c r="H116" s="4">
        <v>20</v>
      </c>
      <c r="I116" s="18">
        <f t="shared" si="3"/>
        <v>24.2</v>
      </c>
      <c r="J116" s="3"/>
      <c r="K116" s="20"/>
      <c r="L116" s="18"/>
      <c r="M116" s="2"/>
    </row>
    <row r="117" spans="1:14" ht="30" customHeight="1" x14ac:dyDescent="0.3">
      <c r="A117" s="49" t="s">
        <v>306</v>
      </c>
      <c r="B117" s="48" t="s">
        <v>307</v>
      </c>
      <c r="C117" s="3" t="s">
        <v>718</v>
      </c>
      <c r="D117" s="3" t="s">
        <v>916</v>
      </c>
      <c r="E117" s="48" t="s">
        <v>169</v>
      </c>
      <c r="F117" s="48">
        <v>3</v>
      </c>
      <c r="G117" s="48"/>
      <c r="H117" s="4">
        <v>10</v>
      </c>
      <c r="I117" s="18">
        <f t="shared" si="3"/>
        <v>12.1</v>
      </c>
      <c r="J117" s="18"/>
      <c r="K117" s="20"/>
      <c r="L117" s="18"/>
      <c r="M117" s="2"/>
    </row>
    <row r="118" spans="1:14" ht="30" customHeight="1" x14ac:dyDescent="0.3">
      <c r="A118" s="19" t="s">
        <v>1263</v>
      </c>
      <c r="B118" s="3" t="s">
        <v>76</v>
      </c>
      <c r="C118" s="3" t="s">
        <v>718</v>
      </c>
      <c r="D118" s="3" t="s">
        <v>916</v>
      </c>
      <c r="E118" s="3">
        <v>1988</v>
      </c>
      <c r="F118" s="3">
        <v>2</v>
      </c>
      <c r="G118" s="3"/>
      <c r="H118" s="4">
        <v>35</v>
      </c>
      <c r="I118" s="18">
        <f t="shared" si="3"/>
        <v>42.35</v>
      </c>
      <c r="J118" s="18"/>
      <c r="K118" s="20"/>
      <c r="L118" s="18"/>
      <c r="M118" s="2"/>
    </row>
    <row r="119" spans="1:14" ht="30" customHeight="1" x14ac:dyDescent="0.3">
      <c r="A119" s="58" t="s">
        <v>1274</v>
      </c>
      <c r="B119" s="3" t="s">
        <v>1303</v>
      </c>
      <c r="C119" s="3"/>
      <c r="D119" s="3" t="s">
        <v>916</v>
      </c>
      <c r="E119" s="3">
        <v>2015</v>
      </c>
      <c r="F119" s="3">
        <v>1</v>
      </c>
      <c r="G119" s="3"/>
      <c r="H119" s="4">
        <v>28</v>
      </c>
      <c r="I119" s="18">
        <f t="shared" si="3"/>
        <v>33.879999999999995</v>
      </c>
      <c r="J119" s="18" t="s">
        <v>10</v>
      </c>
      <c r="K119" s="20"/>
      <c r="L119" s="18"/>
      <c r="M119" s="2"/>
    </row>
    <row r="120" spans="1:14" ht="30" customHeight="1" x14ac:dyDescent="0.3">
      <c r="A120" s="19" t="s">
        <v>480</v>
      </c>
      <c r="B120" s="3" t="s">
        <v>482</v>
      </c>
      <c r="C120" s="3"/>
      <c r="D120" s="3" t="s">
        <v>916</v>
      </c>
      <c r="E120" s="3">
        <v>2011</v>
      </c>
      <c r="F120" s="3">
        <v>1</v>
      </c>
      <c r="G120" s="3"/>
      <c r="H120" s="4">
        <v>85</v>
      </c>
      <c r="I120" s="18">
        <f t="shared" si="3"/>
        <v>102.85</v>
      </c>
      <c r="J120" s="18"/>
      <c r="K120" s="20"/>
      <c r="L120" s="18"/>
      <c r="M120" s="2"/>
    </row>
    <row r="121" spans="1:14" ht="30" customHeight="1" x14ac:dyDescent="0.3">
      <c r="A121" s="19" t="s">
        <v>480</v>
      </c>
      <c r="B121" s="3" t="s">
        <v>482</v>
      </c>
      <c r="C121" s="3"/>
      <c r="D121" s="3" t="s">
        <v>916</v>
      </c>
      <c r="E121" s="3">
        <v>2012</v>
      </c>
      <c r="F121" s="3">
        <v>1</v>
      </c>
      <c r="G121" s="3"/>
      <c r="H121" s="4">
        <v>85</v>
      </c>
      <c r="I121" s="18">
        <f t="shared" si="3"/>
        <v>102.85</v>
      </c>
      <c r="J121" s="18"/>
      <c r="K121" s="20"/>
      <c r="L121" s="18"/>
      <c r="M121" s="2"/>
      <c r="N121" t="str">
        <f t="shared" ref="N121:N122" si="4">B121&amp;" "&amp;A121&amp;" "&amp;E121</f>
        <v>Peyre Rose Belle Leone 2012</v>
      </c>
    </row>
    <row r="122" spans="1:14" ht="30" customHeight="1" x14ac:dyDescent="0.3">
      <c r="A122" s="19" t="s">
        <v>561</v>
      </c>
      <c r="B122" s="3" t="s">
        <v>559</v>
      </c>
      <c r="C122" s="3"/>
      <c r="D122" s="3" t="s">
        <v>916</v>
      </c>
      <c r="E122" s="3">
        <v>2019</v>
      </c>
      <c r="F122" s="3">
        <v>6</v>
      </c>
      <c r="G122" s="3"/>
      <c r="H122" s="4">
        <v>28.93</v>
      </c>
      <c r="I122" s="18">
        <f t="shared" si="3"/>
        <v>35.005299999999998</v>
      </c>
      <c r="J122" s="18"/>
      <c r="K122" s="20"/>
      <c r="L122" s="18"/>
      <c r="N122" t="str">
        <f t="shared" si="4"/>
        <v>Roc des Anges Carignan 1903 2019</v>
      </c>
    </row>
    <row r="123" spans="1:14" ht="30" customHeight="1" x14ac:dyDescent="0.3">
      <c r="A123" s="19" t="s">
        <v>617</v>
      </c>
      <c r="B123" s="3" t="s">
        <v>564</v>
      </c>
      <c r="C123" s="3" t="s">
        <v>358</v>
      </c>
      <c r="D123" s="3" t="s">
        <v>916</v>
      </c>
      <c r="E123" s="3">
        <v>2023</v>
      </c>
      <c r="F123" s="3">
        <v>12</v>
      </c>
      <c r="G123" s="3"/>
      <c r="H123" s="4">
        <v>6.61</v>
      </c>
      <c r="I123" s="18">
        <f t="shared" si="3"/>
        <v>7.9981</v>
      </c>
      <c r="J123" s="18"/>
      <c r="K123" s="20"/>
      <c r="L123" s="18"/>
      <c r="M123" s="2"/>
    </row>
    <row r="124" spans="1:14" ht="30" customHeight="1" x14ac:dyDescent="0.3">
      <c r="A124" s="3" t="s">
        <v>1262</v>
      </c>
      <c r="B124" s="3" t="s">
        <v>482</v>
      </c>
      <c r="C124" s="3"/>
      <c r="D124" s="3" t="s">
        <v>916</v>
      </c>
      <c r="E124" s="3">
        <v>2003</v>
      </c>
      <c r="F124" s="3">
        <v>1</v>
      </c>
      <c r="G124" s="3"/>
      <c r="H124" s="4">
        <v>95</v>
      </c>
      <c r="I124" s="18">
        <f t="shared" si="3"/>
        <v>114.95</v>
      </c>
      <c r="J124" s="3"/>
      <c r="K124" s="20"/>
      <c r="L124" s="18"/>
      <c r="M124" s="2"/>
    </row>
    <row r="125" spans="1:14" ht="30" customHeight="1" x14ac:dyDescent="0.3">
      <c r="A125" s="27" t="s">
        <v>1854</v>
      </c>
      <c r="B125" s="47" t="s">
        <v>482</v>
      </c>
      <c r="C125" s="47"/>
      <c r="D125" s="47" t="s">
        <v>916</v>
      </c>
      <c r="E125" s="46">
        <v>2010</v>
      </c>
      <c r="F125" s="46">
        <v>3</v>
      </c>
      <c r="G125" s="3"/>
      <c r="H125" s="4">
        <v>85</v>
      </c>
      <c r="I125" s="18">
        <f t="shared" si="3"/>
        <v>102.85</v>
      </c>
      <c r="J125" s="18"/>
      <c r="K125" s="20"/>
      <c r="L125" s="18"/>
      <c r="M125" s="2"/>
      <c r="N125" t="str">
        <f t="shared" ref="N125:N126" si="5">B125&amp;" "&amp;A125&amp;" "&amp;E125</f>
        <v>Peyre Rose Clos des Cistes [neck] 2010</v>
      </c>
    </row>
    <row r="126" spans="1:14" ht="30" customHeight="1" x14ac:dyDescent="0.3">
      <c r="A126" s="19" t="s">
        <v>987</v>
      </c>
      <c r="B126" s="3" t="s">
        <v>482</v>
      </c>
      <c r="C126" s="3"/>
      <c r="D126" s="3" t="s">
        <v>916</v>
      </c>
      <c r="E126" s="3">
        <v>1988</v>
      </c>
      <c r="F126" s="3">
        <v>1</v>
      </c>
      <c r="G126" s="3"/>
      <c r="H126" s="4">
        <v>195</v>
      </c>
      <c r="I126" s="18">
        <f t="shared" si="3"/>
        <v>235.95</v>
      </c>
      <c r="J126" s="3"/>
      <c r="K126" s="20"/>
      <c r="L126" s="18"/>
      <c r="M126" s="2"/>
      <c r="N126" t="str">
        <f t="shared" si="5"/>
        <v>Peyre Rose Clos Raphael 1988</v>
      </c>
    </row>
    <row r="127" spans="1:14" ht="30" customHeight="1" x14ac:dyDescent="0.3">
      <c r="A127" s="19" t="s">
        <v>311</v>
      </c>
      <c r="B127" s="3" t="s">
        <v>224</v>
      </c>
      <c r="C127" s="3"/>
      <c r="D127" s="3" t="s">
        <v>916</v>
      </c>
      <c r="E127" s="3">
        <v>2001</v>
      </c>
      <c r="F127" s="3">
        <v>4</v>
      </c>
      <c r="G127" s="3"/>
      <c r="H127" s="4">
        <v>16</v>
      </c>
      <c r="I127" s="18">
        <f t="shared" si="3"/>
        <v>19.36</v>
      </c>
      <c r="J127" s="18"/>
      <c r="K127" s="20"/>
      <c r="L127" s="18"/>
      <c r="M127" s="2"/>
    </row>
    <row r="128" spans="1:14" ht="30" customHeight="1" x14ac:dyDescent="0.3">
      <c r="A128" s="19" t="s">
        <v>228</v>
      </c>
      <c r="B128" s="3" t="s">
        <v>229</v>
      </c>
      <c r="C128" s="3"/>
      <c r="D128" s="3" t="s">
        <v>916</v>
      </c>
      <c r="E128" s="3">
        <v>1998</v>
      </c>
      <c r="F128" s="3">
        <v>1</v>
      </c>
      <c r="G128" s="3"/>
      <c r="H128" s="4">
        <v>35</v>
      </c>
      <c r="I128" s="18">
        <f t="shared" si="3"/>
        <v>42.35</v>
      </c>
      <c r="J128" s="18"/>
      <c r="K128" s="20"/>
      <c r="L128" s="18"/>
      <c r="M128" s="2"/>
    </row>
    <row r="129" spans="1:14" ht="30" customHeight="1" x14ac:dyDescent="0.3">
      <c r="A129" s="19" t="s">
        <v>1450</v>
      </c>
      <c r="B129" s="46" t="s">
        <v>628</v>
      </c>
      <c r="C129" s="3"/>
      <c r="D129" s="3" t="s">
        <v>916</v>
      </c>
      <c r="E129" s="3">
        <v>2021</v>
      </c>
      <c r="F129" s="3">
        <v>1</v>
      </c>
      <c r="G129" s="3"/>
      <c r="H129" s="4">
        <f>22/1.21</f>
        <v>18.181818181818183</v>
      </c>
      <c r="I129" s="18">
        <f t="shared" si="3"/>
        <v>22</v>
      </c>
      <c r="J129" s="18"/>
      <c r="K129" s="20"/>
      <c r="L129" s="18"/>
      <c r="M129" s="2"/>
    </row>
    <row r="130" spans="1:14" ht="30" customHeight="1" x14ac:dyDescent="0.3">
      <c r="A130" s="19" t="s">
        <v>1738</v>
      </c>
      <c r="B130" s="3" t="s">
        <v>628</v>
      </c>
      <c r="C130" s="3"/>
      <c r="D130" s="3" t="s">
        <v>916</v>
      </c>
      <c r="E130" s="3">
        <v>2001</v>
      </c>
      <c r="F130" s="3">
        <v>3</v>
      </c>
      <c r="G130" s="3"/>
      <c r="H130" s="4">
        <v>345</v>
      </c>
      <c r="I130" s="4">
        <f>H130*Rhone!$L$7</f>
        <v>417.45</v>
      </c>
      <c r="J130" s="18" t="s">
        <v>10</v>
      </c>
      <c r="K130" s="20"/>
      <c r="L130" s="18"/>
      <c r="M130" s="2"/>
    </row>
    <row r="131" spans="1:14" ht="30" customHeight="1" x14ac:dyDescent="0.3">
      <c r="A131" s="19" t="s">
        <v>481</v>
      </c>
      <c r="B131" s="3" t="s">
        <v>482</v>
      </c>
      <c r="C131" s="3"/>
      <c r="D131" s="3" t="s">
        <v>916</v>
      </c>
      <c r="E131" s="3">
        <v>2011</v>
      </c>
      <c r="F131" s="3">
        <v>1</v>
      </c>
      <c r="G131" s="3"/>
      <c r="H131" s="4">
        <v>85</v>
      </c>
      <c r="I131" s="18">
        <f t="shared" ref="I131:I136" si="6">H131*$L$7</f>
        <v>102.85</v>
      </c>
      <c r="J131" s="18"/>
      <c r="K131" s="20"/>
      <c r="L131" s="18"/>
      <c r="M131" s="2"/>
      <c r="N131" t="str">
        <f>B131&amp;" "&amp;A131&amp;" "&amp;E131</f>
        <v>Peyre Rose Les Cistes 2011</v>
      </c>
    </row>
    <row r="132" spans="1:14" ht="30" customHeight="1" x14ac:dyDescent="0.3">
      <c r="A132" s="27" t="s">
        <v>629</v>
      </c>
      <c r="B132" s="46" t="s">
        <v>628</v>
      </c>
      <c r="C132" s="47"/>
      <c r="D132" s="3" t="s">
        <v>916</v>
      </c>
      <c r="E132" s="46">
        <v>2021</v>
      </c>
      <c r="F132" s="46">
        <v>9</v>
      </c>
      <c r="G132" s="3"/>
      <c r="H132" s="4">
        <v>11.16</v>
      </c>
      <c r="I132" s="18">
        <f t="shared" si="6"/>
        <v>13.5036</v>
      </c>
      <c r="J132" s="18"/>
      <c r="K132" s="20"/>
      <c r="L132" s="18"/>
      <c r="M132" s="2"/>
    </row>
    <row r="133" spans="1:14" ht="30" customHeight="1" x14ac:dyDescent="0.3">
      <c r="A133" s="19" t="s">
        <v>1264</v>
      </c>
      <c r="B133" s="3" t="s">
        <v>482</v>
      </c>
      <c r="C133" s="3"/>
      <c r="D133" s="3" t="s">
        <v>916</v>
      </c>
      <c r="E133" s="3">
        <v>2011</v>
      </c>
      <c r="F133" s="3">
        <f>2-1</f>
        <v>1</v>
      </c>
      <c r="G133" s="3"/>
      <c r="H133" s="4">
        <v>85</v>
      </c>
      <c r="I133" s="18">
        <f t="shared" si="6"/>
        <v>102.85</v>
      </c>
      <c r="J133" s="3"/>
      <c r="K133" s="20"/>
      <c r="L133" s="18"/>
      <c r="M133" s="2"/>
      <c r="N133" t="str">
        <f>B133&amp;" "&amp;A133&amp;" "&amp;E133</f>
        <v>Peyre Rose Marlène n°3 2011</v>
      </c>
    </row>
    <row r="134" spans="1:14" ht="30" customHeight="1" x14ac:dyDescent="0.3">
      <c r="A134" s="19" t="s">
        <v>989</v>
      </c>
      <c r="B134" s="3" t="s">
        <v>564</v>
      </c>
      <c r="C134" s="3"/>
      <c r="D134" s="3" t="s">
        <v>916</v>
      </c>
      <c r="E134" s="3">
        <v>2022</v>
      </c>
      <c r="F134" s="3">
        <v>12</v>
      </c>
      <c r="G134" s="3"/>
      <c r="H134" s="4">
        <v>7.44</v>
      </c>
      <c r="I134" s="18">
        <f t="shared" si="6"/>
        <v>9.0023999999999997</v>
      </c>
      <c r="J134" s="18"/>
      <c r="K134" s="20"/>
      <c r="L134" s="18"/>
      <c r="M134" s="2"/>
    </row>
    <row r="135" spans="1:14" ht="30" customHeight="1" x14ac:dyDescent="0.3">
      <c r="A135" s="27" t="s">
        <v>1410</v>
      </c>
      <c r="B135" s="47" t="s">
        <v>1409</v>
      </c>
      <c r="C135" s="47"/>
      <c r="D135" s="3" t="s">
        <v>916</v>
      </c>
      <c r="E135" s="46">
        <v>2015</v>
      </c>
      <c r="F135" s="46">
        <v>1</v>
      </c>
      <c r="G135" s="3"/>
      <c r="H135" s="4">
        <v>30</v>
      </c>
      <c r="I135" s="18">
        <f t="shared" si="6"/>
        <v>36.299999999999997</v>
      </c>
      <c r="J135" s="18"/>
      <c r="K135" s="20"/>
      <c r="L135" s="18"/>
      <c r="M135" s="2"/>
    </row>
    <row r="136" spans="1:14" ht="30" customHeight="1" x14ac:dyDescent="0.3">
      <c r="A136" s="19" t="s">
        <v>560</v>
      </c>
      <c r="B136" s="3" t="s">
        <v>559</v>
      </c>
      <c r="C136" s="3"/>
      <c r="D136" s="3" t="s">
        <v>916</v>
      </c>
      <c r="E136" s="3">
        <v>2019</v>
      </c>
      <c r="F136" s="3">
        <v>6</v>
      </c>
      <c r="G136" s="3"/>
      <c r="H136" s="4">
        <v>20.66</v>
      </c>
      <c r="I136" s="18">
        <f t="shared" si="6"/>
        <v>24.9986</v>
      </c>
      <c r="J136" s="18"/>
      <c r="K136" s="20"/>
      <c r="L136" s="18"/>
      <c r="M136" s="2"/>
    </row>
    <row r="137" spans="1:14" ht="30" customHeight="1" x14ac:dyDescent="0.3">
      <c r="A137" s="72" t="s">
        <v>1739</v>
      </c>
      <c r="B137" s="3" t="s">
        <v>1755</v>
      </c>
      <c r="C137" s="3" t="s">
        <v>340</v>
      </c>
      <c r="D137" s="3" t="s">
        <v>916</v>
      </c>
      <c r="E137" s="3">
        <v>2019</v>
      </c>
      <c r="F137" s="3">
        <v>2</v>
      </c>
      <c r="G137" s="3"/>
      <c r="H137" s="4">
        <v>32</v>
      </c>
      <c r="I137" s="4">
        <f>H137*Rhone!$L$7</f>
        <v>38.72</v>
      </c>
      <c r="J137" s="18" t="s">
        <v>10</v>
      </c>
      <c r="K137" s="20"/>
      <c r="L137" s="18"/>
      <c r="M137" s="2"/>
    </row>
    <row r="138" spans="1:14" ht="30" customHeight="1" x14ac:dyDescent="0.3">
      <c r="A138" s="27" t="s">
        <v>712</v>
      </c>
      <c r="B138" s="47" t="s">
        <v>710</v>
      </c>
      <c r="C138" s="47"/>
      <c r="D138" s="3" t="s">
        <v>916</v>
      </c>
      <c r="E138" s="46">
        <v>2017</v>
      </c>
      <c r="F138" s="46">
        <v>3</v>
      </c>
      <c r="G138" s="3"/>
      <c r="H138" s="4">
        <v>14.5</v>
      </c>
      <c r="I138" s="18">
        <f t="shared" ref="I138:I140" si="7">H138*$L$7</f>
        <v>17.544999999999998</v>
      </c>
      <c r="J138" s="18"/>
      <c r="K138" s="20"/>
      <c r="L138" s="18"/>
      <c r="M138" s="2"/>
    </row>
    <row r="139" spans="1:14" ht="30" customHeight="1" x14ac:dyDescent="0.3">
      <c r="A139" s="19" t="s">
        <v>988</v>
      </c>
      <c r="B139" s="3" t="s">
        <v>564</v>
      </c>
      <c r="C139" s="3"/>
      <c r="D139" s="3" t="s">
        <v>916</v>
      </c>
      <c r="E139" s="3">
        <v>2022</v>
      </c>
      <c r="F139" s="3">
        <v>12</v>
      </c>
      <c r="G139" s="3"/>
      <c r="H139" s="4">
        <v>6.61</v>
      </c>
      <c r="I139" s="18">
        <f t="shared" si="7"/>
        <v>7.9981</v>
      </c>
      <c r="J139" s="18"/>
      <c r="K139" s="20"/>
      <c r="L139" s="18"/>
      <c r="M139" s="2"/>
    </row>
    <row r="140" spans="1:14" ht="30" customHeight="1" x14ac:dyDescent="0.3">
      <c r="A140" s="19" t="s">
        <v>335</v>
      </c>
      <c r="B140" s="3" t="s">
        <v>564</v>
      </c>
      <c r="C140" s="3" t="s">
        <v>340</v>
      </c>
      <c r="D140" s="3" t="s">
        <v>916</v>
      </c>
      <c r="E140" s="3">
        <v>2023</v>
      </c>
      <c r="F140" s="3">
        <v>12</v>
      </c>
      <c r="G140" s="3"/>
      <c r="H140" s="4">
        <v>6.61</v>
      </c>
      <c r="I140" s="18">
        <f t="shared" si="7"/>
        <v>7.9981</v>
      </c>
      <c r="J140" s="18"/>
      <c r="K140" s="20"/>
      <c r="L140" s="18"/>
    </row>
    <row r="141" spans="1:14" ht="30" customHeight="1" x14ac:dyDescent="0.3">
      <c r="A141" s="19" t="s">
        <v>775</v>
      </c>
      <c r="B141" s="3" t="s">
        <v>435</v>
      </c>
      <c r="C141" s="3" t="s">
        <v>340</v>
      </c>
      <c r="D141" s="3" t="s">
        <v>256</v>
      </c>
      <c r="E141" s="3">
        <v>1978</v>
      </c>
      <c r="F141" s="3">
        <v>2</v>
      </c>
      <c r="G141" s="3"/>
      <c r="H141" s="4">
        <v>45</v>
      </c>
      <c r="I141" s="18">
        <f>H141*$L$7</f>
        <v>54.449999999999996</v>
      </c>
      <c r="J141" s="3"/>
      <c r="K141" s="20"/>
      <c r="L141" s="18"/>
    </row>
    <row r="142" spans="1:14" ht="30" customHeight="1" x14ac:dyDescent="0.3">
      <c r="A142" s="58" t="s">
        <v>1297</v>
      </c>
      <c r="B142" s="3" t="s">
        <v>1296</v>
      </c>
      <c r="C142" s="3"/>
      <c r="D142" s="3" t="s">
        <v>256</v>
      </c>
      <c r="E142" s="3">
        <v>1988</v>
      </c>
      <c r="F142" s="3">
        <v>1</v>
      </c>
      <c r="G142" s="3"/>
      <c r="H142" s="4">
        <v>10</v>
      </c>
      <c r="I142" s="4">
        <f>H142*Bourgogne!$L$6</f>
        <v>12.1</v>
      </c>
      <c r="J142" s="18"/>
      <c r="K142" s="20"/>
      <c r="L142" s="18"/>
    </row>
    <row r="143" spans="1:14" ht="30" customHeight="1" x14ac:dyDescent="0.3">
      <c r="A143" s="19" t="s">
        <v>641</v>
      </c>
      <c r="B143" s="46" t="s">
        <v>633</v>
      </c>
      <c r="C143" s="47" t="s">
        <v>718</v>
      </c>
      <c r="D143" s="47" t="s">
        <v>256</v>
      </c>
      <c r="E143" s="46" t="s">
        <v>631</v>
      </c>
      <c r="F143" s="46">
        <v>1</v>
      </c>
      <c r="G143" s="3"/>
      <c r="H143" s="4">
        <v>38</v>
      </c>
      <c r="I143" s="18">
        <f t="shared" ref="I143:I156" si="8">H143*$L$7</f>
        <v>45.98</v>
      </c>
      <c r="J143" s="18"/>
      <c r="K143" s="20"/>
      <c r="L143" s="18"/>
      <c r="M143" s="2"/>
    </row>
    <row r="144" spans="1:14" ht="30" customHeight="1" x14ac:dyDescent="0.3">
      <c r="A144" s="19" t="s">
        <v>1168</v>
      </c>
      <c r="B144" s="46" t="s">
        <v>1169</v>
      </c>
      <c r="C144" s="47"/>
      <c r="D144" s="47" t="s">
        <v>256</v>
      </c>
      <c r="E144" s="46">
        <v>1989</v>
      </c>
      <c r="F144" s="46">
        <v>1</v>
      </c>
      <c r="G144" s="3"/>
      <c r="H144" s="4">
        <v>30</v>
      </c>
      <c r="I144" s="18">
        <f t="shared" si="8"/>
        <v>36.299999999999997</v>
      </c>
      <c r="J144" s="18"/>
      <c r="K144" s="20"/>
      <c r="L144" s="18"/>
      <c r="M144" s="2"/>
    </row>
    <row r="145" spans="1:13" ht="30" customHeight="1" x14ac:dyDescent="0.3">
      <c r="A145" s="19" t="s">
        <v>517</v>
      </c>
      <c r="B145" s="3" t="s">
        <v>129</v>
      </c>
      <c r="C145" s="3"/>
      <c r="D145" s="3" t="s">
        <v>256</v>
      </c>
      <c r="E145" s="3">
        <v>2012</v>
      </c>
      <c r="F145" s="3">
        <v>12</v>
      </c>
      <c r="G145" s="3"/>
      <c r="H145" s="4">
        <v>25</v>
      </c>
      <c r="I145" s="18">
        <f t="shared" si="8"/>
        <v>30.25</v>
      </c>
      <c r="J145" s="3"/>
      <c r="K145" s="20"/>
      <c r="L145" s="18"/>
      <c r="M145" s="2"/>
    </row>
    <row r="146" spans="1:13" ht="30" customHeight="1" x14ac:dyDescent="0.3">
      <c r="A146" s="19" t="s">
        <v>517</v>
      </c>
      <c r="B146" s="3" t="s">
        <v>129</v>
      </c>
      <c r="C146" s="3"/>
      <c r="D146" s="3" t="s">
        <v>256</v>
      </c>
      <c r="E146" s="3">
        <v>2023</v>
      </c>
      <c r="F146" s="3">
        <v>12</v>
      </c>
      <c r="G146" s="3"/>
      <c r="H146" s="4">
        <v>27.5</v>
      </c>
      <c r="I146" s="18">
        <f t="shared" si="8"/>
        <v>33.274999999999999</v>
      </c>
      <c r="J146" s="3" t="s">
        <v>10</v>
      </c>
      <c r="K146" s="20"/>
      <c r="L146" s="18"/>
      <c r="M146" s="2"/>
    </row>
    <row r="147" spans="1:13" ht="30" customHeight="1" x14ac:dyDescent="0.3">
      <c r="A147" s="27" t="s">
        <v>515</v>
      </c>
      <c r="B147" s="47" t="s">
        <v>129</v>
      </c>
      <c r="C147" s="47" t="s">
        <v>340</v>
      </c>
      <c r="D147" s="47" t="s">
        <v>256</v>
      </c>
      <c r="E147" s="46">
        <v>2019</v>
      </c>
      <c r="F147" s="46">
        <v>6</v>
      </c>
      <c r="G147" s="3"/>
      <c r="H147" s="4">
        <v>32</v>
      </c>
      <c r="I147" s="18">
        <f t="shared" si="8"/>
        <v>38.72</v>
      </c>
      <c r="J147" s="18"/>
      <c r="K147" s="20"/>
      <c r="L147" s="18"/>
      <c r="M147" s="2"/>
    </row>
    <row r="148" spans="1:13" ht="30" customHeight="1" x14ac:dyDescent="0.3">
      <c r="A148" s="27" t="s">
        <v>848</v>
      </c>
      <c r="B148" s="3" t="s">
        <v>849</v>
      </c>
      <c r="C148" s="3"/>
      <c r="D148" s="3" t="s">
        <v>256</v>
      </c>
      <c r="E148" s="46">
        <v>1989</v>
      </c>
      <c r="F148" s="46">
        <v>1</v>
      </c>
      <c r="G148" s="3"/>
      <c r="H148" s="4">
        <v>45</v>
      </c>
      <c r="I148" s="18">
        <f t="shared" si="8"/>
        <v>54.449999999999996</v>
      </c>
      <c r="J148" s="18"/>
      <c r="K148" s="20"/>
      <c r="L148" s="18"/>
      <c r="M148" s="2"/>
    </row>
    <row r="149" spans="1:13" ht="30" customHeight="1" x14ac:dyDescent="0.3">
      <c r="A149" s="27" t="s">
        <v>1896</v>
      </c>
      <c r="B149" s="47" t="s">
        <v>1894</v>
      </c>
      <c r="C149" s="47"/>
      <c r="D149" s="47" t="s">
        <v>256</v>
      </c>
      <c r="E149" s="46">
        <v>2015</v>
      </c>
      <c r="F149" s="46">
        <v>2</v>
      </c>
      <c r="G149" s="3"/>
      <c r="H149" s="4">
        <v>25</v>
      </c>
      <c r="I149" s="18">
        <f t="shared" si="8"/>
        <v>30.25</v>
      </c>
      <c r="J149" s="18" t="s">
        <v>10</v>
      </c>
      <c r="K149" s="20"/>
      <c r="L149" s="18"/>
      <c r="M149" s="2"/>
    </row>
    <row r="150" spans="1:13" ht="30" customHeight="1" x14ac:dyDescent="0.3">
      <c r="A150" s="27" t="s">
        <v>946</v>
      </c>
      <c r="B150" s="47" t="s">
        <v>869</v>
      </c>
      <c r="C150" s="47"/>
      <c r="D150" s="47" t="s">
        <v>256</v>
      </c>
      <c r="E150" s="46">
        <v>1988</v>
      </c>
      <c r="F150" s="46">
        <v>1</v>
      </c>
      <c r="G150" s="3"/>
      <c r="H150" s="4">
        <v>25</v>
      </c>
      <c r="I150" s="18">
        <f t="shared" si="8"/>
        <v>30.25</v>
      </c>
      <c r="J150" s="18"/>
      <c r="K150" s="20"/>
      <c r="L150" s="18"/>
      <c r="M150" s="2"/>
    </row>
    <row r="151" spans="1:13" ht="30" customHeight="1" x14ac:dyDescent="0.3">
      <c r="A151" s="27" t="s">
        <v>897</v>
      </c>
      <c r="B151" s="47" t="s">
        <v>896</v>
      </c>
      <c r="C151" s="47"/>
      <c r="D151" s="47" t="s">
        <v>256</v>
      </c>
      <c r="E151" s="46">
        <v>2019</v>
      </c>
      <c r="F151" s="46">
        <v>3</v>
      </c>
      <c r="G151" s="3"/>
      <c r="H151" s="4">
        <v>48.76</v>
      </c>
      <c r="I151" s="18">
        <f t="shared" si="8"/>
        <v>58.999599999999994</v>
      </c>
      <c r="J151" s="18"/>
      <c r="K151" s="20"/>
      <c r="L151" s="18"/>
      <c r="M151" s="2"/>
    </row>
    <row r="152" spans="1:13" ht="30" customHeight="1" x14ac:dyDescent="0.3">
      <c r="A152" s="19" t="s">
        <v>122</v>
      </c>
      <c r="B152" s="3" t="s">
        <v>123</v>
      </c>
      <c r="C152" s="3"/>
      <c r="D152" s="3" t="s">
        <v>256</v>
      </c>
      <c r="E152" s="3">
        <v>2009</v>
      </c>
      <c r="F152" s="3">
        <v>1</v>
      </c>
      <c r="G152" s="3"/>
      <c r="H152" s="4">
        <v>25</v>
      </c>
      <c r="I152" s="18">
        <f t="shared" si="8"/>
        <v>30.25</v>
      </c>
      <c r="J152" s="3"/>
      <c r="K152" s="20"/>
      <c r="L152" s="18"/>
      <c r="M152" s="2"/>
    </row>
    <row r="153" spans="1:13" ht="30" customHeight="1" x14ac:dyDescent="0.3">
      <c r="A153" s="27" t="s">
        <v>1895</v>
      </c>
      <c r="B153" s="47" t="s">
        <v>1894</v>
      </c>
      <c r="C153" s="47"/>
      <c r="D153" s="47" t="s">
        <v>256</v>
      </c>
      <c r="E153" s="46">
        <v>2015</v>
      </c>
      <c r="F153" s="46">
        <v>3</v>
      </c>
      <c r="G153" s="3"/>
      <c r="H153" s="4">
        <v>34</v>
      </c>
      <c r="I153" s="18">
        <f t="shared" si="8"/>
        <v>41.14</v>
      </c>
      <c r="J153" s="18" t="s">
        <v>10</v>
      </c>
      <c r="K153" s="20"/>
      <c r="L153" s="18"/>
      <c r="M153" s="2"/>
    </row>
    <row r="154" spans="1:13" ht="30" customHeight="1" x14ac:dyDescent="0.3">
      <c r="A154" s="27" t="s">
        <v>1897</v>
      </c>
      <c r="B154" s="47" t="s">
        <v>1894</v>
      </c>
      <c r="C154" s="47"/>
      <c r="D154" s="47" t="s">
        <v>256</v>
      </c>
      <c r="E154" s="46">
        <v>2014</v>
      </c>
      <c r="F154" s="46">
        <v>12</v>
      </c>
      <c r="G154" s="3"/>
      <c r="H154" s="4">
        <v>28</v>
      </c>
      <c r="I154" s="18">
        <f t="shared" si="8"/>
        <v>33.879999999999995</v>
      </c>
      <c r="J154" s="18" t="s">
        <v>10</v>
      </c>
      <c r="K154" s="20"/>
      <c r="L154" s="18"/>
      <c r="M154" s="2"/>
    </row>
    <row r="155" spans="1:13" ht="30" customHeight="1" x14ac:dyDescent="0.3">
      <c r="A155" s="19" t="s">
        <v>74</v>
      </c>
      <c r="B155" s="3" t="s">
        <v>75</v>
      </c>
      <c r="C155" s="3"/>
      <c r="D155" s="3" t="s">
        <v>256</v>
      </c>
      <c r="E155" s="3">
        <v>1988</v>
      </c>
      <c r="F155" s="3">
        <v>1</v>
      </c>
      <c r="G155" s="3"/>
      <c r="H155" s="4">
        <v>30</v>
      </c>
      <c r="I155" s="18">
        <f t="shared" si="8"/>
        <v>36.299999999999997</v>
      </c>
      <c r="J155" s="3"/>
      <c r="K155" s="21"/>
      <c r="L155" s="18"/>
      <c r="M155" s="2"/>
    </row>
    <row r="156" spans="1:13" ht="30" customHeight="1" x14ac:dyDescent="0.3">
      <c r="A156" s="19" t="s">
        <v>895</v>
      </c>
      <c r="B156" s="3" t="s">
        <v>896</v>
      </c>
      <c r="C156" s="3"/>
      <c r="D156" s="3" t="s">
        <v>256</v>
      </c>
      <c r="E156" s="3">
        <v>2019</v>
      </c>
      <c r="F156" s="3">
        <v>6</v>
      </c>
      <c r="G156" s="3"/>
      <c r="H156" s="4">
        <v>16.53</v>
      </c>
      <c r="I156" s="18">
        <f t="shared" si="8"/>
        <v>20.001300000000001</v>
      </c>
      <c r="J156" s="3"/>
      <c r="K156" s="21"/>
      <c r="L156" s="18"/>
      <c r="M156" s="2"/>
    </row>
    <row r="157" spans="1:13" ht="30" customHeight="1" x14ac:dyDescent="0.3">
      <c r="A157" s="27" t="s">
        <v>1648</v>
      </c>
      <c r="B157" s="47" t="s">
        <v>1623</v>
      </c>
      <c r="C157" s="47"/>
      <c r="D157" s="47" t="s">
        <v>256</v>
      </c>
      <c r="E157" s="46">
        <v>1990</v>
      </c>
      <c r="F157" s="46">
        <v>1</v>
      </c>
      <c r="G157" s="3"/>
      <c r="H157" s="4">
        <v>125</v>
      </c>
      <c r="I157" s="4">
        <f>H157*Bordeaux!$L$7</f>
        <v>151.25</v>
      </c>
      <c r="J157" s="18" t="s">
        <v>10</v>
      </c>
      <c r="K157" s="20"/>
      <c r="L157" s="18"/>
      <c r="M157" s="2"/>
    </row>
    <row r="158" spans="1:13" ht="30" customHeight="1" x14ac:dyDescent="0.3">
      <c r="A158" s="19" t="s">
        <v>755</v>
      </c>
      <c r="B158" s="3" t="s">
        <v>129</v>
      </c>
      <c r="C158" s="3"/>
      <c r="D158" s="3" t="s">
        <v>256</v>
      </c>
      <c r="E158" s="3">
        <v>2012</v>
      </c>
      <c r="F158" s="3">
        <v>12</v>
      </c>
      <c r="G158" s="3"/>
      <c r="H158" s="4">
        <v>25</v>
      </c>
      <c r="I158" s="18">
        <f t="shared" ref="I158:I169" si="9">H158*$L$7</f>
        <v>30.25</v>
      </c>
      <c r="J158" s="3"/>
      <c r="K158" s="20"/>
      <c r="L158" s="18"/>
      <c r="M158" s="2"/>
    </row>
    <row r="159" spans="1:13" ht="30" customHeight="1" x14ac:dyDescent="0.3">
      <c r="A159" s="19" t="s">
        <v>767</v>
      </c>
      <c r="B159" s="3" t="s">
        <v>768</v>
      </c>
      <c r="C159" s="3" t="s">
        <v>340</v>
      </c>
      <c r="D159" s="3" t="s">
        <v>256</v>
      </c>
      <c r="E159" s="3">
        <v>2021</v>
      </c>
      <c r="F159" s="3">
        <v>1</v>
      </c>
      <c r="G159" s="3"/>
      <c r="H159" s="4">
        <v>65</v>
      </c>
      <c r="I159" s="18">
        <f t="shared" si="9"/>
        <v>78.649999999999991</v>
      </c>
      <c r="J159" s="18"/>
      <c r="K159" s="20"/>
      <c r="L159" s="18"/>
      <c r="M159" s="2"/>
    </row>
    <row r="160" spans="1:13" ht="30" customHeight="1" x14ac:dyDescent="0.3">
      <c r="A160" s="27" t="s">
        <v>980</v>
      </c>
      <c r="B160" s="3" t="s">
        <v>856</v>
      </c>
      <c r="C160" s="3" t="s">
        <v>340</v>
      </c>
      <c r="D160" s="3" t="s">
        <v>256</v>
      </c>
      <c r="E160" s="46">
        <v>2021</v>
      </c>
      <c r="F160" s="46">
        <v>2</v>
      </c>
      <c r="G160" s="3"/>
      <c r="H160" s="4">
        <v>225</v>
      </c>
      <c r="I160" s="18">
        <f t="shared" si="9"/>
        <v>272.25</v>
      </c>
      <c r="J160" s="18"/>
      <c r="K160" s="20"/>
      <c r="L160" s="18"/>
      <c r="M160" s="2"/>
    </row>
    <row r="161" spans="1:13" ht="30" customHeight="1" x14ac:dyDescent="0.3">
      <c r="A161" s="59" t="s">
        <v>1312</v>
      </c>
      <c r="B161" s="47" t="s">
        <v>1313</v>
      </c>
      <c r="C161" s="47" t="s">
        <v>340</v>
      </c>
      <c r="D161" s="3" t="s">
        <v>256</v>
      </c>
      <c r="E161" s="46">
        <v>2022</v>
      </c>
      <c r="F161" s="46">
        <v>1</v>
      </c>
      <c r="G161" s="3"/>
      <c r="H161" s="4">
        <v>230</v>
      </c>
      <c r="I161" s="18">
        <f t="shared" si="9"/>
        <v>278.3</v>
      </c>
      <c r="J161" s="18"/>
      <c r="K161" s="20"/>
      <c r="L161" s="18"/>
      <c r="M161" s="2"/>
    </row>
    <row r="162" spans="1:13" ht="30" customHeight="1" x14ac:dyDescent="0.3">
      <c r="A162" s="27" t="s">
        <v>981</v>
      </c>
      <c r="B162" s="3" t="s">
        <v>856</v>
      </c>
      <c r="C162" s="3" t="s">
        <v>340</v>
      </c>
      <c r="D162" s="3" t="s">
        <v>256</v>
      </c>
      <c r="E162" s="46">
        <v>2020</v>
      </c>
      <c r="F162" s="46">
        <v>1</v>
      </c>
      <c r="G162" s="3"/>
      <c r="H162" s="4">
        <v>235</v>
      </c>
      <c r="I162" s="18">
        <f t="shared" si="9"/>
        <v>284.34999999999997</v>
      </c>
      <c r="J162" s="18"/>
      <c r="K162" s="20"/>
      <c r="L162" s="18"/>
      <c r="M162" s="2"/>
    </row>
    <row r="163" spans="1:13" ht="30" customHeight="1" x14ac:dyDescent="0.3">
      <c r="A163" s="27" t="s">
        <v>1892</v>
      </c>
      <c r="B163" s="47" t="s">
        <v>1893</v>
      </c>
      <c r="C163" s="3" t="s">
        <v>340</v>
      </c>
      <c r="D163" s="47" t="s">
        <v>256</v>
      </c>
      <c r="E163" s="46">
        <v>2019</v>
      </c>
      <c r="F163" s="46">
        <v>6</v>
      </c>
      <c r="G163" s="3"/>
      <c r="H163" s="4">
        <v>22</v>
      </c>
      <c r="I163" s="18">
        <f t="shared" si="9"/>
        <v>26.619999999999997</v>
      </c>
      <c r="J163" s="18" t="s">
        <v>10</v>
      </c>
      <c r="K163" s="20"/>
      <c r="L163" s="18"/>
      <c r="M163" s="2"/>
    </row>
    <row r="164" spans="1:13" ht="30" customHeight="1" x14ac:dyDescent="0.3">
      <c r="A164" s="27" t="s">
        <v>1997</v>
      </c>
      <c r="B164" s="47" t="s">
        <v>1893</v>
      </c>
      <c r="C164" s="3" t="s">
        <v>340</v>
      </c>
      <c r="D164" s="47" t="s">
        <v>256</v>
      </c>
      <c r="E164" s="46">
        <v>2019</v>
      </c>
      <c r="F164" s="46">
        <v>2</v>
      </c>
      <c r="G164" s="3"/>
      <c r="H164" s="4">
        <v>16</v>
      </c>
      <c r="I164" s="4">
        <f>H164*Bordeaux!$L$7</f>
        <v>19.36</v>
      </c>
      <c r="J164" s="18" t="s">
        <v>10</v>
      </c>
      <c r="K164" s="20"/>
      <c r="L164" s="18"/>
      <c r="M164" s="23"/>
    </row>
    <row r="165" spans="1:13" ht="30" customHeight="1" x14ac:dyDescent="0.3">
      <c r="A165" s="19" t="s">
        <v>60</v>
      </c>
      <c r="B165" s="3" t="s">
        <v>61</v>
      </c>
      <c r="C165" s="3" t="s">
        <v>340</v>
      </c>
      <c r="D165" s="3" t="s">
        <v>256</v>
      </c>
      <c r="E165" s="3">
        <v>1964</v>
      </c>
      <c r="F165" s="3">
        <v>2</v>
      </c>
      <c r="G165" s="3"/>
      <c r="H165" s="4">
        <v>55</v>
      </c>
      <c r="I165" s="18">
        <f t="shared" si="9"/>
        <v>66.55</v>
      </c>
      <c r="J165" s="3"/>
      <c r="K165" s="20"/>
      <c r="L165" s="18"/>
      <c r="M165" s="2"/>
    </row>
    <row r="166" spans="1:13" ht="30" customHeight="1" x14ac:dyDescent="0.3">
      <c r="A166" s="59" t="s">
        <v>1314</v>
      </c>
      <c r="B166" s="47" t="s">
        <v>1313</v>
      </c>
      <c r="C166" s="47" t="s">
        <v>340</v>
      </c>
      <c r="D166" s="3" t="s">
        <v>256</v>
      </c>
      <c r="E166" s="46">
        <v>2022</v>
      </c>
      <c r="F166" s="46">
        <v>2</v>
      </c>
      <c r="G166" s="3"/>
      <c r="H166" s="4">
        <v>245</v>
      </c>
      <c r="I166" s="18">
        <f t="shared" si="9"/>
        <v>296.45</v>
      </c>
      <c r="J166" s="18"/>
      <c r="K166" s="20"/>
      <c r="L166" s="18"/>
      <c r="M166" s="2"/>
    </row>
    <row r="167" spans="1:13" ht="30" customHeight="1" x14ac:dyDescent="0.3">
      <c r="A167" s="19" t="s">
        <v>434</v>
      </c>
      <c r="B167" s="3" t="s">
        <v>435</v>
      </c>
      <c r="C167" s="47" t="s">
        <v>340</v>
      </c>
      <c r="D167" s="3" t="s">
        <v>256</v>
      </c>
      <c r="E167" s="3">
        <v>2023</v>
      </c>
      <c r="F167" s="3">
        <v>12</v>
      </c>
      <c r="G167" s="3"/>
      <c r="H167" s="4">
        <v>22.31</v>
      </c>
      <c r="I167" s="18">
        <f t="shared" si="9"/>
        <v>26.995099999999997</v>
      </c>
      <c r="J167" s="18"/>
      <c r="K167" s="20"/>
      <c r="L167" s="18"/>
      <c r="M167" s="2"/>
    </row>
    <row r="168" spans="1:13" ht="30" customHeight="1" x14ac:dyDescent="0.3">
      <c r="A168" s="19" t="s">
        <v>380</v>
      </c>
      <c r="B168" s="3" t="s">
        <v>379</v>
      </c>
      <c r="C168" s="3" t="s">
        <v>340</v>
      </c>
      <c r="D168" s="3" t="s">
        <v>256</v>
      </c>
      <c r="E168" s="3">
        <v>2022</v>
      </c>
      <c r="F168" s="3">
        <v>1</v>
      </c>
      <c r="G168" s="3"/>
      <c r="H168" s="4">
        <v>16.12</v>
      </c>
      <c r="I168" s="18">
        <f t="shared" si="9"/>
        <v>19.505200000000002</v>
      </c>
      <c r="J168" s="18"/>
      <c r="K168" s="20"/>
      <c r="L168" s="18"/>
      <c r="M168" s="2"/>
    </row>
    <row r="169" spans="1:13" ht="30" customHeight="1" x14ac:dyDescent="0.3">
      <c r="A169" s="19" t="s">
        <v>380</v>
      </c>
      <c r="B169" s="3" t="s">
        <v>379</v>
      </c>
      <c r="C169" s="3" t="s">
        <v>340</v>
      </c>
      <c r="D169" s="3" t="s">
        <v>256</v>
      </c>
      <c r="E169" s="3">
        <v>2024</v>
      </c>
      <c r="F169" s="3">
        <v>12</v>
      </c>
      <c r="G169" s="3"/>
      <c r="H169" s="4">
        <v>16.12</v>
      </c>
      <c r="I169" s="18">
        <f t="shared" si="9"/>
        <v>19.505200000000002</v>
      </c>
      <c r="J169" s="18"/>
      <c r="K169" s="20"/>
      <c r="L169" s="18"/>
      <c r="M169" s="2"/>
    </row>
    <row r="170" spans="1:13" ht="30" customHeight="1" x14ac:dyDescent="0.3">
      <c r="A170" s="19" t="s">
        <v>1771</v>
      </c>
      <c r="B170" s="3" t="s">
        <v>1760</v>
      </c>
      <c r="C170" s="3" t="s">
        <v>340</v>
      </c>
      <c r="D170" s="3" t="s">
        <v>256</v>
      </c>
      <c r="E170" s="3">
        <v>2019</v>
      </c>
      <c r="F170" s="3">
        <v>1</v>
      </c>
      <c r="G170" s="3"/>
      <c r="H170" s="4">
        <v>135</v>
      </c>
      <c r="I170" s="4">
        <f>H170*Rhone!$L$7</f>
        <v>163.35</v>
      </c>
      <c r="J170" s="18"/>
      <c r="K170" s="20"/>
      <c r="L170" s="18"/>
      <c r="M170" s="2"/>
    </row>
    <row r="171" spans="1:13" ht="30" customHeight="1" x14ac:dyDescent="0.3">
      <c r="A171" s="19" t="s">
        <v>1770</v>
      </c>
      <c r="B171" s="3" t="s">
        <v>1760</v>
      </c>
      <c r="C171" s="3" t="s">
        <v>340</v>
      </c>
      <c r="D171" s="3" t="s">
        <v>256</v>
      </c>
      <c r="E171" s="3">
        <v>2009</v>
      </c>
      <c r="F171" s="3">
        <v>2</v>
      </c>
      <c r="G171" s="3">
        <v>1.5</v>
      </c>
      <c r="H171" s="4">
        <v>395</v>
      </c>
      <c r="I171" s="4">
        <f>H171*Rhone!$L$7</f>
        <v>477.95</v>
      </c>
      <c r="J171" s="18"/>
      <c r="K171" s="20"/>
      <c r="L171" s="18"/>
      <c r="M171" s="2"/>
    </row>
    <row r="172" spans="1:13" ht="30" customHeight="1" x14ac:dyDescent="0.3">
      <c r="A172" s="19" t="s">
        <v>89</v>
      </c>
      <c r="B172" s="3" t="s">
        <v>90</v>
      </c>
      <c r="C172" s="3" t="s">
        <v>340</v>
      </c>
      <c r="D172" s="3" t="s">
        <v>256</v>
      </c>
      <c r="E172" s="3">
        <v>1997</v>
      </c>
      <c r="F172" s="3">
        <v>1</v>
      </c>
      <c r="G172" s="3"/>
      <c r="H172" s="4">
        <v>15</v>
      </c>
      <c r="I172" s="18">
        <f>H172*$L$7</f>
        <v>18.149999999999999</v>
      </c>
      <c r="J172" s="3"/>
      <c r="K172" s="20" t="s">
        <v>91</v>
      </c>
      <c r="L172" s="18"/>
      <c r="M172" s="2"/>
    </row>
    <row r="173" spans="1:13" ht="30" customHeight="1" x14ac:dyDescent="0.3">
      <c r="A173" s="19" t="s">
        <v>84</v>
      </c>
      <c r="B173" s="3" t="s">
        <v>85</v>
      </c>
      <c r="C173" s="3"/>
      <c r="D173" s="3" t="s">
        <v>256</v>
      </c>
      <c r="E173" s="3">
        <v>1993</v>
      </c>
      <c r="F173" s="3">
        <v>2</v>
      </c>
      <c r="G173" s="3"/>
      <c r="H173" s="4">
        <v>15</v>
      </c>
      <c r="I173" s="18">
        <f>H173*$L$7</f>
        <v>18.149999999999999</v>
      </c>
      <c r="J173" s="3"/>
      <c r="K173" s="20" t="s">
        <v>86</v>
      </c>
      <c r="L173" s="18"/>
      <c r="M173" s="2"/>
    </row>
    <row r="174" spans="1:13" ht="30" customHeight="1" x14ac:dyDescent="0.3">
      <c r="A174" s="58" t="s">
        <v>968</v>
      </c>
      <c r="B174" s="3" t="s">
        <v>379</v>
      </c>
      <c r="C174" s="3" t="s">
        <v>340</v>
      </c>
      <c r="D174" s="3" t="s">
        <v>256</v>
      </c>
      <c r="E174" s="3">
        <v>2025</v>
      </c>
      <c r="F174" s="3">
        <v>12</v>
      </c>
      <c r="G174" s="3"/>
      <c r="H174" s="4">
        <v>19.010000000000002</v>
      </c>
      <c r="I174" s="18">
        <f>H174*$L$7</f>
        <v>23.002100000000002</v>
      </c>
      <c r="J174" s="18" t="s">
        <v>10</v>
      </c>
      <c r="K174" s="20"/>
      <c r="L174" s="18"/>
      <c r="M174" s="2"/>
    </row>
    <row r="175" spans="1:13" ht="30" customHeight="1" x14ac:dyDescent="0.3">
      <c r="A175" s="19" t="s">
        <v>653</v>
      </c>
      <c r="B175" s="3" t="s">
        <v>379</v>
      </c>
      <c r="C175" s="3" t="s">
        <v>340</v>
      </c>
      <c r="D175" s="3" t="s">
        <v>256</v>
      </c>
      <c r="E175" s="3">
        <v>2023</v>
      </c>
      <c r="F175" s="3">
        <v>6</v>
      </c>
      <c r="G175" s="3"/>
      <c r="H175" s="4">
        <v>24.38</v>
      </c>
      <c r="I175" s="18">
        <f>H175*$L$7</f>
        <v>29.499799999999997</v>
      </c>
      <c r="J175" s="18"/>
      <c r="K175" s="20"/>
      <c r="L175" s="18"/>
      <c r="M175" s="2"/>
    </row>
    <row r="176" spans="1:13" ht="30" customHeight="1" x14ac:dyDescent="0.3">
      <c r="A176" s="19" t="s">
        <v>1766</v>
      </c>
      <c r="B176" s="3" t="s">
        <v>1756</v>
      </c>
      <c r="C176" s="3"/>
      <c r="D176" s="3" t="s">
        <v>256</v>
      </c>
      <c r="E176" s="3">
        <v>2015</v>
      </c>
      <c r="F176" s="3">
        <v>1</v>
      </c>
      <c r="G176" s="3"/>
      <c r="H176" s="4">
        <v>30</v>
      </c>
      <c r="I176" s="4">
        <f>H176*Rhone!$L$7</f>
        <v>36.299999999999997</v>
      </c>
      <c r="J176" s="18"/>
      <c r="K176" s="20"/>
      <c r="L176" s="18"/>
      <c r="M176" s="2"/>
    </row>
    <row r="177" spans="1:13" ht="30" customHeight="1" x14ac:dyDescent="0.3">
      <c r="A177" s="27" t="s">
        <v>1637</v>
      </c>
      <c r="B177" s="47" t="s">
        <v>1608</v>
      </c>
      <c r="C177" s="47"/>
      <c r="D177" s="47" t="s">
        <v>256</v>
      </c>
      <c r="E177" s="46">
        <v>2000</v>
      </c>
      <c r="F177" s="46">
        <v>5</v>
      </c>
      <c r="G177" s="3"/>
      <c r="H177" s="4">
        <v>15</v>
      </c>
      <c r="I177" s="4">
        <f>H177*Bordeaux!$L$7</f>
        <v>18.149999999999999</v>
      </c>
      <c r="J177" s="18"/>
      <c r="K177" s="20"/>
      <c r="L177" s="18"/>
      <c r="M177" s="2"/>
    </row>
    <row r="178" spans="1:13" ht="30" customHeight="1" x14ac:dyDescent="0.3">
      <c r="A178" s="19" t="s">
        <v>1767</v>
      </c>
      <c r="B178" s="3" t="s">
        <v>1757</v>
      </c>
      <c r="C178" s="3"/>
      <c r="D178" s="3" t="s">
        <v>256</v>
      </c>
      <c r="E178" s="3">
        <v>2020</v>
      </c>
      <c r="F178" s="3">
        <v>7</v>
      </c>
      <c r="G178" s="3"/>
      <c r="H178" s="4">
        <v>25</v>
      </c>
      <c r="I178" s="4">
        <f>H178*Rhone!$L$7</f>
        <v>30.25</v>
      </c>
      <c r="J178" s="18"/>
      <c r="K178" s="20"/>
      <c r="L178" s="18"/>
      <c r="M178" s="2"/>
    </row>
    <row r="179" spans="1:13" ht="30" customHeight="1" x14ac:dyDescent="0.3">
      <c r="A179" s="27" t="s">
        <v>1890</v>
      </c>
      <c r="B179" s="47" t="s">
        <v>1891</v>
      </c>
      <c r="C179" s="47"/>
      <c r="D179" s="47" t="s">
        <v>256</v>
      </c>
      <c r="E179" s="46">
        <v>2020</v>
      </c>
      <c r="F179" s="46">
        <v>4</v>
      </c>
      <c r="G179" s="3"/>
      <c r="H179" s="4">
        <v>19</v>
      </c>
      <c r="I179" s="18">
        <f t="shared" ref="I179:I184" si="10">H179*$L$7</f>
        <v>22.99</v>
      </c>
      <c r="J179" s="18" t="s">
        <v>10</v>
      </c>
      <c r="K179" s="20"/>
      <c r="L179" s="18"/>
      <c r="M179" s="2"/>
    </row>
    <row r="180" spans="1:13" ht="30" customHeight="1" x14ac:dyDescent="0.3">
      <c r="A180" s="27" t="s">
        <v>1900</v>
      </c>
      <c r="B180" s="47" t="s">
        <v>1898</v>
      </c>
      <c r="C180" s="47"/>
      <c r="D180" s="47" t="s">
        <v>256</v>
      </c>
      <c r="E180" s="46">
        <v>2018</v>
      </c>
      <c r="F180" s="46">
        <v>3</v>
      </c>
      <c r="G180" s="3"/>
      <c r="H180" s="4">
        <v>25</v>
      </c>
      <c r="I180" s="18">
        <f t="shared" si="10"/>
        <v>30.25</v>
      </c>
      <c r="J180" s="18" t="s">
        <v>10</v>
      </c>
      <c r="K180" s="20"/>
      <c r="L180" s="18"/>
    </row>
    <row r="181" spans="1:13" ht="30" customHeight="1" x14ac:dyDescent="0.3">
      <c r="A181" s="27" t="s">
        <v>1901</v>
      </c>
      <c r="B181" s="47" t="s">
        <v>1898</v>
      </c>
      <c r="C181" s="47"/>
      <c r="D181" s="47" t="s">
        <v>256</v>
      </c>
      <c r="E181" s="46">
        <v>2016</v>
      </c>
      <c r="F181" s="46">
        <v>2</v>
      </c>
      <c r="G181" s="3"/>
      <c r="H181" s="4">
        <v>35</v>
      </c>
      <c r="I181" s="18">
        <f t="shared" si="10"/>
        <v>42.35</v>
      </c>
      <c r="J181" s="18" t="s">
        <v>10</v>
      </c>
      <c r="K181" s="20"/>
      <c r="L181" s="18"/>
    </row>
    <row r="182" spans="1:13" ht="30" customHeight="1" x14ac:dyDescent="0.3">
      <c r="A182" s="27" t="s">
        <v>1901</v>
      </c>
      <c r="B182" s="47" t="s">
        <v>1898</v>
      </c>
      <c r="C182" s="47"/>
      <c r="D182" s="47" t="s">
        <v>256</v>
      </c>
      <c r="E182" s="46">
        <v>2017</v>
      </c>
      <c r="F182" s="46">
        <v>7</v>
      </c>
      <c r="G182" s="3"/>
      <c r="H182" s="4">
        <v>35</v>
      </c>
      <c r="I182" s="18">
        <f t="shared" si="10"/>
        <v>42.35</v>
      </c>
      <c r="J182" s="18" t="s">
        <v>10</v>
      </c>
      <c r="K182" s="20"/>
      <c r="L182" s="18"/>
    </row>
    <row r="183" spans="1:13" ht="30" customHeight="1" x14ac:dyDescent="0.3">
      <c r="A183" s="27" t="s">
        <v>1901</v>
      </c>
      <c r="B183" s="47" t="s">
        <v>1898</v>
      </c>
      <c r="C183" s="47"/>
      <c r="D183" s="47" t="s">
        <v>256</v>
      </c>
      <c r="E183" s="46">
        <v>2018</v>
      </c>
      <c r="F183" s="46">
        <v>7</v>
      </c>
      <c r="G183" s="3"/>
      <c r="H183" s="4">
        <v>35</v>
      </c>
      <c r="I183" s="18">
        <f t="shared" si="10"/>
        <v>42.35</v>
      </c>
      <c r="J183" s="18" t="s">
        <v>10</v>
      </c>
      <c r="K183" s="20"/>
      <c r="L183" s="18"/>
    </row>
    <row r="184" spans="1:13" ht="30" customHeight="1" x14ac:dyDescent="0.3">
      <c r="A184" s="27" t="s">
        <v>1899</v>
      </c>
      <c r="B184" s="47" t="s">
        <v>1898</v>
      </c>
      <c r="C184" s="47"/>
      <c r="D184" s="47" t="s">
        <v>256</v>
      </c>
      <c r="E184" s="46">
        <v>2019</v>
      </c>
      <c r="F184" s="46">
        <v>5</v>
      </c>
      <c r="G184" s="3"/>
      <c r="H184" s="4">
        <v>25</v>
      </c>
      <c r="I184" s="18">
        <f t="shared" si="10"/>
        <v>30.25</v>
      </c>
      <c r="J184" s="18" t="s">
        <v>10</v>
      </c>
      <c r="K184" s="20"/>
      <c r="L184" s="18"/>
    </row>
    <row r="185" spans="1:13" ht="30" customHeight="1" x14ac:dyDescent="0.3">
      <c r="A185" s="27" t="s">
        <v>1733</v>
      </c>
      <c r="B185" s="3" t="s">
        <v>111</v>
      </c>
      <c r="C185" s="47"/>
      <c r="D185" s="47" t="s">
        <v>256</v>
      </c>
      <c r="E185" s="46">
        <v>2005</v>
      </c>
      <c r="F185" s="46">
        <v>1</v>
      </c>
      <c r="G185" s="3"/>
      <c r="H185" s="4">
        <v>375</v>
      </c>
      <c r="I185" s="4">
        <f>H185*Bordeaux!$L$7</f>
        <v>453.75</v>
      </c>
      <c r="J185" s="18"/>
      <c r="K185" s="20"/>
      <c r="L185" s="18"/>
    </row>
    <row r="186" spans="1:13" ht="30" customHeight="1" x14ac:dyDescent="0.3">
      <c r="A186" s="72" t="s">
        <v>1781</v>
      </c>
      <c r="B186" s="3" t="s">
        <v>1757</v>
      </c>
      <c r="C186" s="3"/>
      <c r="D186" s="3" t="s">
        <v>256</v>
      </c>
      <c r="E186" s="3">
        <v>2019</v>
      </c>
      <c r="F186" s="3">
        <v>10</v>
      </c>
      <c r="G186" s="3"/>
      <c r="H186" s="4">
        <v>29</v>
      </c>
      <c r="I186" s="4">
        <f>H186*Rhone!$L$7</f>
        <v>35.089999999999996</v>
      </c>
      <c r="J186" s="18"/>
      <c r="K186" s="20"/>
      <c r="L186" s="18"/>
    </row>
    <row r="187" spans="1:13" ht="30" customHeight="1" x14ac:dyDescent="0.3">
      <c r="A187" s="19" t="s">
        <v>1734</v>
      </c>
      <c r="B187" s="3" t="s">
        <v>111</v>
      </c>
      <c r="C187" s="3"/>
      <c r="D187" s="3" t="s">
        <v>256</v>
      </c>
      <c r="E187" s="3">
        <v>2005</v>
      </c>
      <c r="F187" s="3">
        <v>1</v>
      </c>
      <c r="G187" s="3"/>
      <c r="H187" s="4">
        <v>275</v>
      </c>
      <c r="I187" s="18">
        <f>H187*$L$7</f>
        <v>332.75</v>
      </c>
      <c r="J187" s="3"/>
      <c r="K187" s="21"/>
      <c r="L187" s="18"/>
    </row>
    <row r="188" spans="1:13" ht="30" customHeight="1" x14ac:dyDescent="0.3">
      <c r="A188" s="19" t="s">
        <v>1734</v>
      </c>
      <c r="B188" s="3" t="s">
        <v>111</v>
      </c>
      <c r="C188" s="3"/>
      <c r="D188" s="3" t="s">
        <v>256</v>
      </c>
      <c r="E188" s="3">
        <v>2006</v>
      </c>
      <c r="F188" s="3">
        <v>1</v>
      </c>
      <c r="G188" s="3"/>
      <c r="H188" s="4">
        <v>245</v>
      </c>
      <c r="I188" s="18">
        <f>H188*$L$7</f>
        <v>296.45</v>
      </c>
      <c r="J188" s="3"/>
      <c r="K188" s="20"/>
      <c r="L188" s="18"/>
    </row>
    <row r="189" spans="1:13" ht="30" customHeight="1" x14ac:dyDescent="0.3">
      <c r="A189" s="19" t="s">
        <v>1741</v>
      </c>
      <c r="B189" s="3" t="s">
        <v>1758</v>
      </c>
      <c r="C189" s="3"/>
      <c r="D189" s="3" t="s">
        <v>256</v>
      </c>
      <c r="E189" s="3">
        <v>2019</v>
      </c>
      <c r="F189" s="3">
        <v>6</v>
      </c>
      <c r="G189" s="3"/>
      <c r="H189" s="4">
        <v>22</v>
      </c>
      <c r="I189" s="4">
        <f>H189*Rhone!$L$7</f>
        <v>26.619999999999997</v>
      </c>
      <c r="J189" s="18" t="s">
        <v>10</v>
      </c>
      <c r="K189" s="20"/>
      <c r="L189" s="18"/>
    </row>
    <row r="190" spans="1:13" ht="30" customHeight="1" x14ac:dyDescent="0.3">
      <c r="A190" s="27" t="s">
        <v>1034</v>
      </c>
      <c r="B190" s="47" t="s">
        <v>1033</v>
      </c>
      <c r="C190" s="47" t="s">
        <v>358</v>
      </c>
      <c r="D190" s="47" t="s">
        <v>256</v>
      </c>
      <c r="E190" s="46">
        <v>1993</v>
      </c>
      <c r="F190" s="46">
        <v>2</v>
      </c>
      <c r="G190" s="3"/>
      <c r="H190" s="4">
        <v>25</v>
      </c>
      <c r="I190" s="18">
        <f t="shared" ref="I190:I205" si="11">H190*$L$7</f>
        <v>30.25</v>
      </c>
      <c r="J190" s="18"/>
      <c r="K190" s="20"/>
      <c r="L190" s="18"/>
    </row>
    <row r="191" spans="1:13" ht="30" customHeight="1" x14ac:dyDescent="0.3">
      <c r="A191" s="27" t="s">
        <v>1855</v>
      </c>
      <c r="B191" s="47" t="s">
        <v>1065</v>
      </c>
      <c r="C191" s="47" t="s">
        <v>358</v>
      </c>
      <c r="D191" s="47" t="s">
        <v>256</v>
      </c>
      <c r="E191" s="46">
        <v>2024</v>
      </c>
      <c r="F191" s="46">
        <v>1</v>
      </c>
      <c r="G191" s="3"/>
      <c r="H191" s="4">
        <v>70.25</v>
      </c>
      <c r="I191" s="18">
        <f t="shared" si="11"/>
        <v>85.002499999999998</v>
      </c>
      <c r="J191" s="18"/>
      <c r="K191" s="20"/>
      <c r="L191" s="18"/>
    </row>
    <row r="192" spans="1:13" ht="30" customHeight="1" x14ac:dyDescent="0.3">
      <c r="A192" s="27" t="s">
        <v>1794</v>
      </c>
      <c r="B192" s="46" t="s">
        <v>1065</v>
      </c>
      <c r="C192" s="47" t="s">
        <v>358</v>
      </c>
      <c r="D192" s="47" t="s">
        <v>256</v>
      </c>
      <c r="E192" s="46">
        <v>1990</v>
      </c>
      <c r="F192" s="46">
        <v>1</v>
      </c>
      <c r="G192" s="3"/>
      <c r="H192" s="4">
        <v>135</v>
      </c>
      <c r="I192" s="18">
        <f t="shared" si="11"/>
        <v>163.35</v>
      </c>
      <c r="J192" s="18"/>
      <c r="K192" s="20"/>
      <c r="L192" s="18"/>
    </row>
    <row r="193" spans="1:12" ht="30" customHeight="1" x14ac:dyDescent="0.3">
      <c r="A193" s="27" t="s">
        <v>1795</v>
      </c>
      <c r="B193" s="47" t="s">
        <v>1065</v>
      </c>
      <c r="C193" s="47" t="s">
        <v>358</v>
      </c>
      <c r="D193" s="47" t="s">
        <v>256</v>
      </c>
      <c r="E193" s="46">
        <v>1996</v>
      </c>
      <c r="F193" s="46">
        <v>1</v>
      </c>
      <c r="G193" s="3"/>
      <c r="H193" s="4">
        <v>125</v>
      </c>
      <c r="I193" s="18">
        <f t="shared" si="11"/>
        <v>151.25</v>
      </c>
      <c r="J193" s="18"/>
      <c r="K193" s="20"/>
      <c r="L193" s="18"/>
    </row>
    <row r="194" spans="1:12" ht="30" customHeight="1" x14ac:dyDescent="0.3">
      <c r="A194" s="27" t="s">
        <v>516</v>
      </c>
      <c r="B194" s="3" t="s">
        <v>129</v>
      </c>
      <c r="C194" s="3"/>
      <c r="D194" s="3" t="s">
        <v>256</v>
      </c>
      <c r="E194" s="3">
        <v>2011</v>
      </c>
      <c r="F194" s="3">
        <v>6</v>
      </c>
      <c r="G194" s="3"/>
      <c r="H194" s="4">
        <v>25</v>
      </c>
      <c r="I194" s="18">
        <f t="shared" si="11"/>
        <v>30.25</v>
      </c>
      <c r="J194" s="3"/>
      <c r="K194" s="20"/>
      <c r="L194" s="18"/>
    </row>
    <row r="195" spans="1:12" ht="30" customHeight="1" x14ac:dyDescent="0.3">
      <c r="A195" s="27" t="s">
        <v>516</v>
      </c>
      <c r="B195" s="47" t="s">
        <v>129</v>
      </c>
      <c r="C195" s="47"/>
      <c r="D195" s="47" t="s">
        <v>256</v>
      </c>
      <c r="E195" s="46">
        <v>2019</v>
      </c>
      <c r="F195" s="46">
        <v>6</v>
      </c>
      <c r="G195" s="3"/>
      <c r="H195" s="4">
        <v>25</v>
      </c>
      <c r="I195" s="18">
        <f t="shared" si="11"/>
        <v>30.25</v>
      </c>
      <c r="J195" s="18"/>
      <c r="K195" s="20"/>
      <c r="L195" s="18"/>
    </row>
    <row r="196" spans="1:12" ht="30" customHeight="1" x14ac:dyDescent="0.3">
      <c r="A196" s="27" t="s">
        <v>516</v>
      </c>
      <c r="B196" s="47" t="s">
        <v>129</v>
      </c>
      <c r="C196" s="47"/>
      <c r="D196" s="47" t="s">
        <v>256</v>
      </c>
      <c r="E196" s="46">
        <v>2021</v>
      </c>
      <c r="F196" s="46">
        <v>12</v>
      </c>
      <c r="G196" s="3"/>
      <c r="H196" s="4">
        <v>27.5</v>
      </c>
      <c r="I196" s="18">
        <f t="shared" si="11"/>
        <v>33.274999999999999</v>
      </c>
      <c r="J196" s="18"/>
      <c r="K196" s="20"/>
      <c r="L196" s="18"/>
    </row>
    <row r="197" spans="1:12" ht="30" customHeight="1" x14ac:dyDescent="0.3">
      <c r="A197" s="27" t="s">
        <v>516</v>
      </c>
      <c r="B197" s="47" t="s">
        <v>129</v>
      </c>
      <c r="C197" s="47"/>
      <c r="D197" s="47" t="s">
        <v>256</v>
      </c>
      <c r="E197" s="46">
        <v>2023</v>
      </c>
      <c r="F197" s="46">
        <v>12</v>
      </c>
      <c r="G197" s="3"/>
      <c r="H197" s="4">
        <v>27.5</v>
      </c>
      <c r="I197" s="18">
        <f t="shared" si="11"/>
        <v>33.274999999999999</v>
      </c>
      <c r="J197" s="18" t="s">
        <v>10</v>
      </c>
      <c r="K197" s="20"/>
      <c r="L197" s="18"/>
    </row>
    <row r="198" spans="1:12" ht="30" customHeight="1" x14ac:dyDescent="0.3">
      <c r="A198" s="27" t="s">
        <v>1903</v>
      </c>
      <c r="B198" s="47" t="s">
        <v>1893</v>
      </c>
      <c r="C198" s="3" t="s">
        <v>340</v>
      </c>
      <c r="D198" s="47" t="s">
        <v>256</v>
      </c>
      <c r="E198" s="46">
        <v>2015</v>
      </c>
      <c r="F198" s="46">
        <v>4</v>
      </c>
      <c r="G198" s="3"/>
      <c r="H198" s="4">
        <v>24</v>
      </c>
      <c r="I198" s="18">
        <f t="shared" si="11"/>
        <v>29.04</v>
      </c>
      <c r="J198" s="18" t="s">
        <v>10</v>
      </c>
      <c r="K198" s="20"/>
      <c r="L198" s="18"/>
    </row>
    <row r="199" spans="1:12" ht="30" customHeight="1" x14ac:dyDescent="0.3">
      <c r="A199" s="27" t="s">
        <v>1904</v>
      </c>
      <c r="B199" s="47" t="s">
        <v>1893</v>
      </c>
      <c r="C199" s="3" t="s">
        <v>340</v>
      </c>
      <c r="D199" s="47" t="s">
        <v>256</v>
      </c>
      <c r="E199" s="46">
        <v>2019</v>
      </c>
      <c r="F199" s="46">
        <v>4</v>
      </c>
      <c r="G199" s="3"/>
      <c r="H199" s="4">
        <v>24</v>
      </c>
      <c r="I199" s="18">
        <f t="shared" si="11"/>
        <v>29.04</v>
      </c>
      <c r="J199" s="18" t="s">
        <v>10</v>
      </c>
      <c r="K199" s="20"/>
      <c r="L199" s="18"/>
    </row>
    <row r="200" spans="1:12" ht="30" customHeight="1" x14ac:dyDescent="0.3">
      <c r="A200" s="19" t="s">
        <v>966</v>
      </c>
      <c r="B200" s="3" t="s">
        <v>965</v>
      </c>
      <c r="C200" s="3" t="s">
        <v>718</v>
      </c>
      <c r="D200" s="3" t="s">
        <v>256</v>
      </c>
      <c r="E200" s="3">
        <v>1990</v>
      </c>
      <c r="F200" s="3">
        <f>4-2</f>
        <v>2</v>
      </c>
      <c r="G200" s="3"/>
      <c r="H200" s="4">
        <v>345</v>
      </c>
      <c r="I200" s="18">
        <f t="shared" si="11"/>
        <v>417.45</v>
      </c>
      <c r="J200" s="18"/>
      <c r="K200" s="20"/>
      <c r="L200" s="18"/>
    </row>
    <row r="201" spans="1:12" ht="30" customHeight="1" x14ac:dyDescent="0.3">
      <c r="A201" s="19" t="s">
        <v>966</v>
      </c>
      <c r="B201" s="3" t="s">
        <v>965</v>
      </c>
      <c r="C201" s="3" t="s">
        <v>718</v>
      </c>
      <c r="D201" s="3" t="s">
        <v>256</v>
      </c>
      <c r="E201" s="3">
        <v>2011</v>
      </c>
      <c r="F201" s="3">
        <v>1</v>
      </c>
      <c r="G201" s="3"/>
      <c r="H201" s="4">
        <v>265</v>
      </c>
      <c r="I201" s="18">
        <f t="shared" si="11"/>
        <v>320.64999999999998</v>
      </c>
      <c r="J201" s="18"/>
      <c r="K201" s="20"/>
      <c r="L201" s="18"/>
    </row>
    <row r="202" spans="1:12" ht="30" customHeight="1" x14ac:dyDescent="0.3">
      <c r="A202" s="19" t="s">
        <v>966</v>
      </c>
      <c r="B202" s="3" t="s">
        <v>965</v>
      </c>
      <c r="C202" s="3" t="s">
        <v>718</v>
      </c>
      <c r="D202" s="3" t="s">
        <v>256</v>
      </c>
      <c r="E202" s="3">
        <v>2020</v>
      </c>
      <c r="F202" s="3">
        <v>1</v>
      </c>
      <c r="G202" s="3"/>
      <c r="H202" s="4">
        <v>295</v>
      </c>
      <c r="I202" s="18">
        <f t="shared" si="11"/>
        <v>356.95</v>
      </c>
      <c r="J202" s="18"/>
      <c r="K202" s="20"/>
      <c r="L202" s="18"/>
    </row>
    <row r="203" spans="1:12" ht="30" customHeight="1" x14ac:dyDescent="0.3">
      <c r="A203" s="19" t="s">
        <v>967</v>
      </c>
      <c r="B203" s="3" t="s">
        <v>965</v>
      </c>
      <c r="C203" s="3" t="s">
        <v>718</v>
      </c>
      <c r="D203" s="3" t="s">
        <v>256</v>
      </c>
      <c r="E203" s="3">
        <v>1990</v>
      </c>
      <c r="F203" s="3">
        <v>1</v>
      </c>
      <c r="G203" s="3"/>
      <c r="H203" s="4">
        <v>295</v>
      </c>
      <c r="I203" s="18">
        <f t="shared" si="11"/>
        <v>356.95</v>
      </c>
      <c r="J203" s="18"/>
      <c r="K203" s="20"/>
      <c r="L203" s="18"/>
    </row>
    <row r="204" spans="1:12" ht="30" customHeight="1" x14ac:dyDescent="0.3">
      <c r="A204" s="19" t="s">
        <v>958</v>
      </c>
      <c r="B204" s="3" t="s">
        <v>56</v>
      </c>
      <c r="C204" s="3" t="s">
        <v>718</v>
      </c>
      <c r="D204" s="3" t="s">
        <v>256</v>
      </c>
      <c r="E204" s="3">
        <v>1947</v>
      </c>
      <c r="F204" s="3">
        <f>2-1</f>
        <v>1</v>
      </c>
      <c r="G204" s="3"/>
      <c r="H204" s="4">
        <v>575</v>
      </c>
      <c r="I204" s="18">
        <f t="shared" si="11"/>
        <v>695.75</v>
      </c>
      <c r="J204" s="3"/>
      <c r="K204" s="20"/>
      <c r="L204" s="18"/>
    </row>
    <row r="205" spans="1:12" ht="30" customHeight="1" x14ac:dyDescent="0.3">
      <c r="A205" s="27" t="s">
        <v>1905</v>
      </c>
      <c r="B205" s="47" t="s">
        <v>1893</v>
      </c>
      <c r="C205" s="3" t="s">
        <v>340</v>
      </c>
      <c r="D205" s="47" t="s">
        <v>256</v>
      </c>
      <c r="E205" s="46">
        <v>2023</v>
      </c>
      <c r="F205" s="46">
        <v>10</v>
      </c>
      <c r="G205" s="3"/>
      <c r="H205" s="4">
        <v>19.010000000000002</v>
      </c>
      <c r="I205" s="18">
        <f t="shared" si="11"/>
        <v>23.002100000000002</v>
      </c>
      <c r="J205" s="18" t="s">
        <v>10</v>
      </c>
      <c r="K205" s="20"/>
      <c r="L205" s="18"/>
    </row>
    <row r="206" spans="1:12" ht="30" customHeight="1" x14ac:dyDescent="0.3">
      <c r="A206" s="27" t="s">
        <v>1189</v>
      </c>
      <c r="B206" s="47" t="s">
        <v>1188</v>
      </c>
      <c r="C206" s="47"/>
      <c r="D206" s="47" t="s">
        <v>259</v>
      </c>
      <c r="E206" s="46">
        <v>1957</v>
      </c>
      <c r="F206" s="46">
        <v>1</v>
      </c>
      <c r="G206" s="3"/>
      <c r="H206" s="4">
        <v>195</v>
      </c>
      <c r="I206" s="18">
        <f t="shared" ref="I206:I228" si="12">H206*$L$7</f>
        <v>235.95</v>
      </c>
      <c r="J206" s="18"/>
      <c r="K206" s="20"/>
      <c r="L206" s="18"/>
    </row>
    <row r="207" spans="1:12" ht="30" customHeight="1" x14ac:dyDescent="0.3">
      <c r="A207" s="49" t="s">
        <v>309</v>
      </c>
      <c r="B207" s="48" t="s">
        <v>308</v>
      </c>
      <c r="C207" s="48"/>
      <c r="D207" s="48" t="s">
        <v>259</v>
      </c>
      <c r="E207" s="48" t="s">
        <v>169</v>
      </c>
      <c r="F207" s="48">
        <v>3</v>
      </c>
      <c r="G207" s="48"/>
      <c r="H207" s="4">
        <v>35</v>
      </c>
      <c r="I207" s="18">
        <f t="shared" si="12"/>
        <v>42.35</v>
      </c>
      <c r="J207" s="18"/>
      <c r="K207" s="20" t="s">
        <v>715</v>
      </c>
      <c r="L207" s="18"/>
    </row>
    <row r="208" spans="1:12" ht="30" customHeight="1" x14ac:dyDescent="0.3">
      <c r="A208" s="19" t="s">
        <v>275</v>
      </c>
      <c r="B208" s="3" t="s">
        <v>274</v>
      </c>
      <c r="C208" s="3"/>
      <c r="D208" s="3" t="s">
        <v>259</v>
      </c>
      <c r="E208" s="3">
        <v>1924</v>
      </c>
      <c r="F208" s="3">
        <v>1</v>
      </c>
      <c r="G208" s="3"/>
      <c r="H208" s="4">
        <v>1350</v>
      </c>
      <c r="I208" s="18">
        <f t="shared" si="12"/>
        <v>1633.5</v>
      </c>
      <c r="J208" s="18"/>
      <c r="K208" s="20" t="s">
        <v>276</v>
      </c>
      <c r="L208" s="18"/>
    </row>
    <row r="209" spans="1:12" ht="30" customHeight="1" x14ac:dyDescent="0.3">
      <c r="A209" s="27" t="s">
        <v>1254</v>
      </c>
      <c r="B209" s="47" t="s">
        <v>1246</v>
      </c>
      <c r="C209" s="47"/>
      <c r="D209" s="3" t="s">
        <v>259</v>
      </c>
      <c r="E209" s="46" t="s">
        <v>169</v>
      </c>
      <c r="F209" s="46">
        <v>17</v>
      </c>
      <c r="G209" s="3"/>
      <c r="H209" s="4">
        <v>20</v>
      </c>
      <c r="I209" s="18">
        <f t="shared" si="12"/>
        <v>24.2</v>
      </c>
      <c r="J209" s="18"/>
      <c r="K209" s="20"/>
      <c r="L209" s="18"/>
    </row>
    <row r="210" spans="1:12" ht="30" customHeight="1" x14ac:dyDescent="0.3">
      <c r="A210" s="27" t="s">
        <v>1252</v>
      </c>
      <c r="B210" s="47" t="s">
        <v>1245</v>
      </c>
      <c r="C210" s="47"/>
      <c r="D210" s="3" t="s">
        <v>259</v>
      </c>
      <c r="E210" s="46" t="s">
        <v>169</v>
      </c>
      <c r="F210" s="46">
        <v>1</v>
      </c>
      <c r="G210" s="3"/>
      <c r="H210" s="4">
        <v>15</v>
      </c>
      <c r="I210" s="18">
        <f t="shared" si="12"/>
        <v>18.149999999999999</v>
      </c>
      <c r="J210" s="18"/>
      <c r="K210" s="20"/>
      <c r="L210" s="18"/>
    </row>
    <row r="211" spans="1:12" ht="30" customHeight="1" x14ac:dyDescent="0.3">
      <c r="A211" s="27" t="s">
        <v>1252</v>
      </c>
      <c r="B211" s="47" t="s">
        <v>1246</v>
      </c>
      <c r="C211" s="47"/>
      <c r="D211" s="3" t="s">
        <v>259</v>
      </c>
      <c r="E211" s="46" t="s">
        <v>169</v>
      </c>
      <c r="F211" s="46">
        <v>12</v>
      </c>
      <c r="G211" s="3"/>
      <c r="H211" s="4">
        <v>15</v>
      </c>
      <c r="I211" s="18">
        <f t="shared" si="12"/>
        <v>18.149999999999999</v>
      </c>
      <c r="J211" s="18"/>
      <c r="K211" s="20"/>
      <c r="L211" s="18"/>
    </row>
    <row r="212" spans="1:12" ht="30" customHeight="1" x14ac:dyDescent="0.3">
      <c r="A212" s="46" t="s">
        <v>1253</v>
      </c>
      <c r="B212" s="47" t="s">
        <v>1244</v>
      </c>
      <c r="C212" s="47"/>
      <c r="D212" s="3" t="s">
        <v>259</v>
      </c>
      <c r="E212" s="46" t="s">
        <v>169</v>
      </c>
      <c r="F212" s="46">
        <v>1</v>
      </c>
      <c r="G212" s="3"/>
      <c r="H212" s="4">
        <v>15</v>
      </c>
      <c r="I212" s="18">
        <f t="shared" si="12"/>
        <v>18.149999999999999</v>
      </c>
      <c r="J212" s="18"/>
      <c r="K212" s="20"/>
      <c r="L212" s="18"/>
    </row>
    <row r="213" spans="1:12" ht="30" customHeight="1" x14ac:dyDescent="0.3">
      <c r="A213" s="3" t="s">
        <v>355</v>
      </c>
      <c r="B213" s="3" t="s">
        <v>354</v>
      </c>
      <c r="C213" s="3"/>
      <c r="D213" s="3" t="s">
        <v>271</v>
      </c>
      <c r="E213" s="3">
        <v>1998</v>
      </c>
      <c r="F213" s="3">
        <v>1</v>
      </c>
      <c r="G213" s="3"/>
      <c r="H213" s="4">
        <v>55</v>
      </c>
      <c r="I213" s="18">
        <f t="shared" si="12"/>
        <v>66.55</v>
      </c>
      <c r="J213" s="18"/>
      <c r="K213" s="20"/>
      <c r="L213" s="18"/>
    </row>
    <row r="214" spans="1:12" ht="30" customHeight="1" x14ac:dyDescent="0.3">
      <c r="A214" s="46" t="s">
        <v>1243</v>
      </c>
      <c r="B214" s="47" t="s">
        <v>1240</v>
      </c>
      <c r="C214" s="47"/>
      <c r="D214" s="47" t="s">
        <v>271</v>
      </c>
      <c r="E214" s="46">
        <v>1989</v>
      </c>
      <c r="F214" s="46">
        <v>9</v>
      </c>
      <c r="G214" s="3"/>
      <c r="H214" s="4">
        <v>35</v>
      </c>
      <c r="I214" s="18">
        <f t="shared" si="12"/>
        <v>42.35</v>
      </c>
      <c r="J214" s="18"/>
      <c r="K214" s="20"/>
      <c r="L214" s="18"/>
    </row>
    <row r="215" spans="1:12" ht="30" customHeight="1" x14ac:dyDescent="0.3">
      <c r="A215" s="3" t="s">
        <v>353</v>
      </c>
      <c r="B215" s="3" t="s">
        <v>97</v>
      </c>
      <c r="C215" s="3"/>
      <c r="D215" s="3" t="s">
        <v>271</v>
      </c>
      <c r="E215" s="3">
        <v>2014</v>
      </c>
      <c r="F215" s="3">
        <v>1</v>
      </c>
      <c r="G215" s="3"/>
      <c r="H215" s="4">
        <v>85</v>
      </c>
      <c r="I215" s="18">
        <f t="shared" si="12"/>
        <v>102.85</v>
      </c>
      <c r="J215" s="18"/>
      <c r="K215" s="20"/>
      <c r="L215" s="18"/>
    </row>
    <row r="216" spans="1:12" ht="30" customHeight="1" x14ac:dyDescent="0.3">
      <c r="A216" s="3" t="s">
        <v>353</v>
      </c>
      <c r="B216" s="3" t="s">
        <v>97</v>
      </c>
      <c r="C216" s="3"/>
      <c r="D216" s="3" t="s">
        <v>271</v>
      </c>
      <c r="E216" s="3">
        <v>2017</v>
      </c>
      <c r="F216" s="3">
        <v>1</v>
      </c>
      <c r="G216" s="3"/>
      <c r="H216" s="4">
        <v>95</v>
      </c>
      <c r="I216" s="18">
        <f t="shared" si="12"/>
        <v>114.95</v>
      </c>
      <c r="J216" s="18"/>
      <c r="K216" s="20"/>
      <c r="L216" s="18"/>
    </row>
    <row r="217" spans="1:12" ht="30" customHeight="1" x14ac:dyDescent="0.3">
      <c r="A217" s="3" t="s">
        <v>1377</v>
      </c>
      <c r="B217" s="3" t="s">
        <v>1376</v>
      </c>
      <c r="C217" s="3"/>
      <c r="D217" s="3" t="s">
        <v>271</v>
      </c>
      <c r="E217" s="3">
        <v>2021</v>
      </c>
      <c r="F217" s="3">
        <v>12</v>
      </c>
      <c r="G217" s="3"/>
      <c r="H217" s="4">
        <v>9.7100000000000009</v>
      </c>
      <c r="I217" s="18">
        <f t="shared" si="12"/>
        <v>11.7491</v>
      </c>
      <c r="J217" s="3"/>
      <c r="K217" s="20"/>
      <c r="L217" s="18"/>
    </row>
    <row r="218" spans="1:12" ht="30" customHeight="1" x14ac:dyDescent="0.3">
      <c r="A218" s="3" t="s">
        <v>1378</v>
      </c>
      <c r="B218" s="3" t="s">
        <v>1376</v>
      </c>
      <c r="C218" s="3" t="s">
        <v>1379</v>
      </c>
      <c r="D218" s="3" t="s">
        <v>271</v>
      </c>
      <c r="E218" s="3">
        <v>2023</v>
      </c>
      <c r="F218" s="3">
        <v>12</v>
      </c>
      <c r="G218" s="3"/>
      <c r="H218" s="4">
        <v>9.7100000000000009</v>
      </c>
      <c r="I218" s="18">
        <f t="shared" si="12"/>
        <v>11.7491</v>
      </c>
      <c r="J218" s="3"/>
      <c r="K218" s="20"/>
      <c r="L218" s="18"/>
    </row>
    <row r="219" spans="1:12" ht="30" customHeight="1" x14ac:dyDescent="0.3">
      <c r="A219" s="3" t="s">
        <v>1269</v>
      </c>
      <c r="B219" s="3" t="s">
        <v>102</v>
      </c>
      <c r="C219" s="3"/>
      <c r="D219" s="3" t="s">
        <v>271</v>
      </c>
      <c r="E219" s="3">
        <v>2000</v>
      </c>
      <c r="F219" s="3">
        <v>5</v>
      </c>
      <c r="G219" s="3"/>
      <c r="H219" s="4">
        <v>15</v>
      </c>
      <c r="I219" s="18">
        <f t="shared" si="12"/>
        <v>18.149999999999999</v>
      </c>
      <c r="J219" s="3"/>
      <c r="K219" s="20"/>
      <c r="L219" s="18"/>
    </row>
    <row r="220" spans="1:12" ht="30" customHeight="1" x14ac:dyDescent="0.3">
      <c r="A220" s="3" t="s">
        <v>1268</v>
      </c>
      <c r="B220" s="3" t="s">
        <v>102</v>
      </c>
      <c r="C220" s="3"/>
      <c r="D220" s="3" t="s">
        <v>271</v>
      </c>
      <c r="E220" s="3">
        <v>2000</v>
      </c>
      <c r="F220" s="3">
        <v>7</v>
      </c>
      <c r="G220" s="3"/>
      <c r="H220" s="4">
        <v>18</v>
      </c>
      <c r="I220" s="18">
        <f t="shared" si="12"/>
        <v>21.78</v>
      </c>
      <c r="J220" s="3"/>
      <c r="K220" s="20"/>
      <c r="L220" s="18"/>
    </row>
    <row r="221" spans="1:12" ht="30" customHeight="1" x14ac:dyDescent="0.3">
      <c r="A221" s="3" t="s">
        <v>1959</v>
      </c>
      <c r="B221" s="3" t="s">
        <v>478</v>
      </c>
      <c r="C221" s="3" t="s">
        <v>340</v>
      </c>
      <c r="D221" s="3" t="s">
        <v>271</v>
      </c>
      <c r="E221" s="3">
        <v>2023</v>
      </c>
      <c r="F221" s="3">
        <v>1</v>
      </c>
      <c r="G221" s="3"/>
      <c r="H221" s="4">
        <v>45</v>
      </c>
      <c r="I221" s="18">
        <f t="shared" si="12"/>
        <v>54.449999999999996</v>
      </c>
      <c r="J221" s="3"/>
      <c r="K221" s="20"/>
      <c r="L221" s="18"/>
    </row>
    <row r="222" spans="1:12" ht="30" customHeight="1" x14ac:dyDescent="0.3">
      <c r="A222" s="3" t="s">
        <v>479</v>
      </c>
      <c r="B222" s="3" t="s">
        <v>478</v>
      </c>
      <c r="C222" s="3"/>
      <c r="D222" s="3" t="s">
        <v>271</v>
      </c>
      <c r="E222" s="3">
        <v>2019</v>
      </c>
      <c r="F222" s="3">
        <v>1</v>
      </c>
      <c r="G222" s="3"/>
      <c r="H222" s="4">
        <v>39</v>
      </c>
      <c r="I222" s="18">
        <f t="shared" si="12"/>
        <v>47.19</v>
      </c>
      <c r="J222" s="18"/>
      <c r="K222" s="20"/>
      <c r="L222" s="18"/>
    </row>
    <row r="223" spans="1:12" ht="30" customHeight="1" x14ac:dyDescent="0.3">
      <c r="A223" s="3" t="s">
        <v>94</v>
      </c>
      <c r="B223" s="3" t="s">
        <v>95</v>
      </c>
      <c r="C223" s="3"/>
      <c r="D223" s="3" t="s">
        <v>271</v>
      </c>
      <c r="E223" s="3">
        <v>1998</v>
      </c>
      <c r="F223" s="3">
        <v>2</v>
      </c>
      <c r="G223" s="3"/>
      <c r="H223" s="4">
        <v>45</v>
      </c>
      <c r="I223" s="18">
        <f t="shared" si="12"/>
        <v>54.449999999999996</v>
      </c>
      <c r="J223" s="3"/>
      <c r="K223" s="20"/>
      <c r="L223" s="18"/>
    </row>
    <row r="224" spans="1:12" ht="30" customHeight="1" x14ac:dyDescent="0.3">
      <c r="A224" s="3" t="s">
        <v>1092</v>
      </c>
      <c r="B224" s="3" t="s">
        <v>390</v>
      </c>
      <c r="C224" s="3"/>
      <c r="D224" s="3" t="s">
        <v>293</v>
      </c>
      <c r="E224" s="3">
        <v>2017</v>
      </c>
      <c r="F224" s="3">
        <v>4</v>
      </c>
      <c r="G224" s="3"/>
      <c r="H224" s="4">
        <v>55</v>
      </c>
      <c r="I224" s="18">
        <f t="shared" si="12"/>
        <v>66.55</v>
      </c>
      <c r="J224" s="18"/>
      <c r="K224" s="20"/>
      <c r="L224" s="18"/>
    </row>
    <row r="225" spans="1:12" ht="30" customHeight="1" x14ac:dyDescent="0.3">
      <c r="A225" s="3" t="s">
        <v>979</v>
      </c>
      <c r="B225" s="3" t="s">
        <v>390</v>
      </c>
      <c r="C225" s="3"/>
      <c r="D225" s="3" t="s">
        <v>293</v>
      </c>
      <c r="E225" s="3">
        <v>2018</v>
      </c>
      <c r="F225" s="3">
        <v>12</v>
      </c>
      <c r="G225" s="3"/>
      <c r="H225" s="4">
        <v>23.14</v>
      </c>
      <c r="I225" s="18">
        <f t="shared" si="12"/>
        <v>27.999400000000001</v>
      </c>
      <c r="J225" s="18"/>
      <c r="K225" s="20"/>
      <c r="L225" s="18"/>
    </row>
    <row r="226" spans="1:12" ht="30" customHeight="1" x14ac:dyDescent="0.3">
      <c r="A226" s="46" t="s">
        <v>343</v>
      </c>
      <c r="B226" s="47" t="s">
        <v>342</v>
      </c>
      <c r="C226" s="47"/>
      <c r="D226" s="47" t="s">
        <v>346</v>
      </c>
      <c r="E226" s="46">
        <v>2013</v>
      </c>
      <c r="F226" s="46">
        <v>2</v>
      </c>
      <c r="G226" s="3"/>
      <c r="H226" s="4">
        <v>19</v>
      </c>
      <c r="I226" s="18">
        <f t="shared" si="12"/>
        <v>22.99</v>
      </c>
      <c r="J226" s="18"/>
      <c r="K226" s="20"/>
      <c r="L226" s="18"/>
    </row>
    <row r="227" spans="1:12" ht="30" customHeight="1" x14ac:dyDescent="0.3">
      <c r="A227" s="46" t="s">
        <v>345</v>
      </c>
      <c r="B227" s="47" t="s">
        <v>342</v>
      </c>
      <c r="C227" s="3" t="s">
        <v>340</v>
      </c>
      <c r="D227" s="47" t="s">
        <v>346</v>
      </c>
      <c r="E227" s="46">
        <v>2012</v>
      </c>
      <c r="F227" s="46">
        <v>2</v>
      </c>
      <c r="G227" s="3"/>
      <c r="H227" s="4">
        <v>14</v>
      </c>
      <c r="I227" s="18">
        <f t="shared" si="12"/>
        <v>16.939999999999998</v>
      </c>
      <c r="J227" s="18"/>
      <c r="K227" s="20"/>
      <c r="L227" s="18"/>
    </row>
    <row r="228" spans="1:12" ht="30" customHeight="1" x14ac:dyDescent="0.3">
      <c r="A228" s="3" t="s">
        <v>116</v>
      </c>
      <c r="B228" s="3" t="s">
        <v>117</v>
      </c>
      <c r="C228" s="3"/>
      <c r="D228" s="3" t="s">
        <v>257</v>
      </c>
      <c r="E228" s="3">
        <v>2007</v>
      </c>
      <c r="F228" s="3">
        <v>2</v>
      </c>
      <c r="G228" s="3"/>
      <c r="H228" s="4">
        <v>35</v>
      </c>
      <c r="I228" s="18">
        <f t="shared" si="12"/>
        <v>42.35</v>
      </c>
      <c r="J228" s="3"/>
      <c r="K228" s="20" t="s">
        <v>30</v>
      </c>
      <c r="L228" s="18"/>
    </row>
    <row r="229" spans="1:12" ht="30" customHeight="1" x14ac:dyDescent="0.3">
      <c r="A229" s="46" t="s">
        <v>1710</v>
      </c>
      <c r="B229" s="47" t="s">
        <v>1658</v>
      </c>
      <c r="D229" s="47" t="s">
        <v>257</v>
      </c>
      <c r="E229" s="46">
        <v>2006</v>
      </c>
      <c r="F229" s="46">
        <v>1</v>
      </c>
      <c r="G229" s="3"/>
      <c r="H229" s="4">
        <v>15</v>
      </c>
      <c r="I229" s="4">
        <f>H229*Bordeaux!$L$7</f>
        <v>18.149999999999999</v>
      </c>
      <c r="J229" s="18" t="s">
        <v>10</v>
      </c>
      <c r="K229" s="20"/>
      <c r="L229" s="18"/>
    </row>
    <row r="230" spans="1:12" ht="30" customHeight="1" x14ac:dyDescent="0.3">
      <c r="A230" s="3" t="s">
        <v>230</v>
      </c>
      <c r="B230" s="3" t="s">
        <v>231</v>
      </c>
      <c r="C230" s="3"/>
      <c r="D230" s="3" t="s">
        <v>257</v>
      </c>
      <c r="E230" s="3">
        <v>1994</v>
      </c>
      <c r="F230" s="3">
        <v>1</v>
      </c>
      <c r="G230" s="3"/>
      <c r="H230" s="4">
        <v>60</v>
      </c>
      <c r="I230" s="18">
        <f>H230*$L$7</f>
        <v>72.599999999999994</v>
      </c>
      <c r="J230" s="18"/>
      <c r="K230" s="20"/>
      <c r="L230" s="18"/>
    </row>
    <row r="231" spans="1:12" ht="30" customHeight="1" x14ac:dyDescent="0.3">
      <c r="A231" s="27" t="s">
        <v>1711</v>
      </c>
      <c r="B231" s="47" t="s">
        <v>1664</v>
      </c>
      <c r="C231" s="47"/>
      <c r="D231" s="47" t="s">
        <v>359</v>
      </c>
      <c r="E231" s="46">
        <v>2005</v>
      </c>
      <c r="F231" s="46">
        <v>1</v>
      </c>
      <c r="G231" s="3"/>
      <c r="H231" s="4">
        <v>25</v>
      </c>
      <c r="I231" s="4">
        <f>H231*Bordeaux!$L$7</f>
        <v>30.25</v>
      </c>
      <c r="J231" s="18"/>
      <c r="K231" s="20"/>
      <c r="L231" s="18"/>
    </row>
    <row r="232" spans="1:12" ht="30" customHeight="1" x14ac:dyDescent="0.3">
      <c r="A232" s="27" t="s">
        <v>1056</v>
      </c>
      <c r="B232" s="47" t="s">
        <v>1052</v>
      </c>
      <c r="C232" s="47"/>
      <c r="D232" s="47" t="s">
        <v>359</v>
      </c>
      <c r="E232" s="46">
        <v>1983</v>
      </c>
      <c r="F232" s="46">
        <v>2</v>
      </c>
      <c r="G232" s="3"/>
      <c r="H232" s="4">
        <v>20</v>
      </c>
      <c r="I232" s="18">
        <f t="shared" ref="I232:I243" si="13">H232*$L$7</f>
        <v>24.2</v>
      </c>
      <c r="J232" s="18"/>
      <c r="K232" s="20"/>
      <c r="L232" s="18"/>
    </row>
    <row r="233" spans="1:12" ht="30" customHeight="1" x14ac:dyDescent="0.3">
      <c r="A233" s="27" t="s">
        <v>673</v>
      </c>
      <c r="B233" s="47" t="s">
        <v>672</v>
      </c>
      <c r="C233" s="47"/>
      <c r="D233" s="47" t="s">
        <v>359</v>
      </c>
      <c r="E233" s="46">
        <v>1986</v>
      </c>
      <c r="F233" s="46">
        <v>1</v>
      </c>
      <c r="G233" s="3"/>
      <c r="H233" s="4">
        <v>10</v>
      </c>
      <c r="I233" s="18">
        <f t="shared" si="13"/>
        <v>12.1</v>
      </c>
      <c r="J233" s="18"/>
      <c r="K233" s="20"/>
      <c r="L233" s="18"/>
    </row>
    <row r="234" spans="1:12" ht="30" customHeight="1" x14ac:dyDescent="0.3">
      <c r="A234" s="19" t="s">
        <v>1273</v>
      </c>
      <c r="B234" s="47" t="s">
        <v>1272</v>
      </c>
      <c r="C234" s="3"/>
      <c r="D234" s="3" t="s">
        <v>359</v>
      </c>
      <c r="E234" s="3">
        <v>2020</v>
      </c>
      <c r="F234" s="3">
        <v>1</v>
      </c>
      <c r="G234" s="3"/>
      <c r="H234" s="4">
        <v>27.5</v>
      </c>
      <c r="I234" s="18">
        <f t="shared" si="13"/>
        <v>33.274999999999999</v>
      </c>
      <c r="J234" s="18"/>
      <c r="K234" s="20"/>
      <c r="L234" s="18"/>
    </row>
    <row r="235" spans="1:12" ht="30" customHeight="1" x14ac:dyDescent="0.3">
      <c r="A235" s="27" t="s">
        <v>1229</v>
      </c>
      <c r="B235" s="47" t="s">
        <v>1227</v>
      </c>
      <c r="C235" s="47"/>
      <c r="D235" s="47" t="s">
        <v>359</v>
      </c>
      <c r="E235" s="46">
        <v>2020</v>
      </c>
      <c r="F235" s="46">
        <v>6</v>
      </c>
      <c r="G235" s="3"/>
      <c r="H235" s="4">
        <v>18.600000000000001</v>
      </c>
      <c r="I235" s="18">
        <f t="shared" si="13"/>
        <v>22.506</v>
      </c>
      <c r="J235" s="18"/>
      <c r="K235" s="20"/>
      <c r="L235" s="18"/>
    </row>
    <row r="236" spans="1:12" ht="30" customHeight="1" x14ac:dyDescent="0.3">
      <c r="A236" s="27" t="s">
        <v>1209</v>
      </c>
      <c r="B236" s="3" t="s">
        <v>1207</v>
      </c>
      <c r="C236" s="3"/>
      <c r="D236" s="3" t="s">
        <v>359</v>
      </c>
      <c r="E236" s="46">
        <v>2017</v>
      </c>
      <c r="F236" s="46">
        <v>1</v>
      </c>
      <c r="G236" s="3"/>
      <c r="H236" s="4">
        <v>16.12</v>
      </c>
      <c r="I236" s="18">
        <f t="shared" si="13"/>
        <v>19.505200000000002</v>
      </c>
      <c r="J236" s="18"/>
      <c r="K236" s="20"/>
      <c r="L236" s="18"/>
    </row>
    <row r="237" spans="1:12" ht="30" customHeight="1" x14ac:dyDescent="0.3">
      <c r="A237" s="27" t="s">
        <v>1208</v>
      </c>
      <c r="B237" s="3" t="s">
        <v>1207</v>
      </c>
      <c r="C237" s="3"/>
      <c r="D237" s="3" t="s">
        <v>359</v>
      </c>
      <c r="E237" s="46">
        <v>2020</v>
      </c>
      <c r="F237" s="46">
        <v>6</v>
      </c>
      <c r="G237" s="3"/>
      <c r="H237" s="4">
        <v>11.16</v>
      </c>
      <c r="I237" s="18">
        <f t="shared" si="13"/>
        <v>13.5036</v>
      </c>
      <c r="J237" s="18"/>
      <c r="K237" s="20"/>
      <c r="L237" s="18"/>
    </row>
    <row r="238" spans="1:12" ht="30" customHeight="1" x14ac:dyDescent="0.3">
      <c r="A238" s="27" t="s">
        <v>1228</v>
      </c>
      <c r="B238" s="47" t="s">
        <v>1227</v>
      </c>
      <c r="C238" s="47"/>
      <c r="D238" s="47" t="s">
        <v>359</v>
      </c>
      <c r="E238" s="46">
        <v>2017</v>
      </c>
      <c r="F238" s="46">
        <v>6</v>
      </c>
      <c r="G238" s="3"/>
      <c r="H238" s="4">
        <v>15.29</v>
      </c>
      <c r="I238" s="18">
        <f t="shared" si="13"/>
        <v>18.500899999999998</v>
      </c>
      <c r="J238" s="18"/>
      <c r="K238" s="20"/>
      <c r="L238" s="18"/>
    </row>
    <row r="239" spans="1:12" ht="30" customHeight="1" x14ac:dyDescent="0.3">
      <c r="A239" s="27" t="s">
        <v>951</v>
      </c>
      <c r="B239" s="47" t="s">
        <v>1271</v>
      </c>
      <c r="C239" s="47"/>
      <c r="D239" s="47" t="s">
        <v>359</v>
      </c>
      <c r="E239" s="46">
        <v>2015</v>
      </c>
      <c r="F239" s="46">
        <v>2</v>
      </c>
      <c r="G239" s="3"/>
      <c r="H239" s="4">
        <v>25</v>
      </c>
      <c r="I239" s="18">
        <f t="shared" si="13"/>
        <v>30.25</v>
      </c>
      <c r="J239" s="18"/>
      <c r="K239" s="20"/>
      <c r="L239" s="18"/>
    </row>
    <row r="240" spans="1:12" ht="30" customHeight="1" x14ac:dyDescent="0.3">
      <c r="A240" s="19" t="s">
        <v>975</v>
      </c>
      <c r="B240" s="3" t="s">
        <v>356</v>
      </c>
      <c r="C240" s="3" t="s">
        <v>358</v>
      </c>
      <c r="D240" s="3" t="s">
        <v>359</v>
      </c>
      <c r="E240" s="3">
        <v>2024</v>
      </c>
      <c r="F240" s="3">
        <v>12</v>
      </c>
      <c r="G240" s="3"/>
      <c r="H240" s="4">
        <v>9.5</v>
      </c>
      <c r="I240" s="18">
        <f t="shared" si="13"/>
        <v>11.494999999999999</v>
      </c>
      <c r="J240" s="18"/>
      <c r="K240" s="20"/>
      <c r="L240" s="18"/>
    </row>
    <row r="241" spans="1:13" ht="30" customHeight="1" x14ac:dyDescent="0.3">
      <c r="A241" s="27" t="s">
        <v>357</v>
      </c>
      <c r="B241" s="47" t="s">
        <v>356</v>
      </c>
      <c r="C241" s="47"/>
      <c r="D241" s="47" t="s">
        <v>359</v>
      </c>
      <c r="E241" s="46">
        <v>2020</v>
      </c>
      <c r="F241" s="46">
        <v>12</v>
      </c>
      <c r="G241" s="3"/>
      <c r="H241" s="4">
        <v>11.53</v>
      </c>
      <c r="I241" s="18">
        <f t="shared" si="13"/>
        <v>13.951299999999998</v>
      </c>
      <c r="J241" s="18"/>
      <c r="K241" s="20"/>
      <c r="L241" s="18"/>
    </row>
    <row r="242" spans="1:13" ht="30" customHeight="1" x14ac:dyDescent="0.3">
      <c r="A242" s="19" t="s">
        <v>70</v>
      </c>
      <c r="B242" s="3" t="s">
        <v>291</v>
      </c>
      <c r="C242" s="3" t="s">
        <v>340</v>
      </c>
      <c r="D242" s="3" t="s">
        <v>1095</v>
      </c>
      <c r="E242" s="3">
        <v>1983</v>
      </c>
      <c r="F242" s="3">
        <v>1</v>
      </c>
      <c r="G242" s="3"/>
      <c r="H242" s="4">
        <v>20</v>
      </c>
      <c r="I242" s="18">
        <f t="shared" si="13"/>
        <v>24.2</v>
      </c>
      <c r="J242" s="3"/>
      <c r="K242" s="20"/>
      <c r="L242" s="18"/>
    </row>
    <row r="243" spans="1:13" ht="30" customHeight="1" x14ac:dyDescent="0.3">
      <c r="A243" s="27" t="s">
        <v>494</v>
      </c>
      <c r="B243" s="47" t="s">
        <v>496</v>
      </c>
      <c r="C243" s="47"/>
      <c r="D243" s="47" t="s">
        <v>495</v>
      </c>
      <c r="E243" s="46">
        <v>2001</v>
      </c>
      <c r="F243" s="46">
        <v>1</v>
      </c>
      <c r="G243" s="3"/>
      <c r="H243" s="4">
        <v>345</v>
      </c>
      <c r="I243" s="18">
        <f t="shared" si="13"/>
        <v>417.45</v>
      </c>
      <c r="J243" s="18"/>
      <c r="K243" s="20"/>
      <c r="L243" s="18"/>
    </row>
    <row r="244" spans="1:13" ht="15.6" x14ac:dyDescent="0.3">
      <c r="A244" s="24"/>
      <c r="B244" s="25"/>
      <c r="C244" s="25"/>
      <c r="D244" s="25"/>
      <c r="E244" s="25"/>
      <c r="F244" s="25"/>
      <c r="G244" s="25"/>
      <c r="H244" s="26"/>
      <c r="I244" s="26"/>
      <c r="J244" s="51"/>
      <c r="K244" s="20"/>
      <c r="M244" s="2"/>
    </row>
    <row r="245" spans="1:13" ht="15.6" x14ac:dyDescent="0.3">
      <c r="A245" s="28" t="s">
        <v>237</v>
      </c>
      <c r="B245" s="29"/>
      <c r="C245" s="29"/>
      <c r="D245" s="29"/>
      <c r="E245" s="17"/>
      <c r="F245" s="82" t="s">
        <v>238</v>
      </c>
      <c r="G245" s="82"/>
      <c r="H245" s="30"/>
      <c r="I245" s="30"/>
      <c r="J245" s="31"/>
      <c r="K245" s="32" t="s">
        <v>239</v>
      </c>
      <c r="M245" s="2"/>
    </row>
    <row r="246" spans="1:13" ht="15.6" x14ac:dyDescent="0.3">
      <c r="A246" s="33" t="s">
        <v>240</v>
      </c>
      <c r="B246" s="34"/>
      <c r="C246" s="34"/>
      <c r="D246" s="34"/>
      <c r="E246" s="3"/>
      <c r="F246" s="79" t="s">
        <v>241</v>
      </c>
      <c r="G246" s="79"/>
      <c r="H246" s="35"/>
      <c r="I246" s="35"/>
      <c r="K246" s="36" t="s">
        <v>242</v>
      </c>
      <c r="M246" s="2"/>
    </row>
    <row r="247" spans="1:13" x14ac:dyDescent="0.3">
      <c r="A247" s="33" t="s">
        <v>243</v>
      </c>
      <c r="B247" s="34"/>
      <c r="C247" s="34"/>
      <c r="D247" s="34"/>
      <c r="E247" s="37"/>
      <c r="F247" s="79" t="s">
        <v>244</v>
      </c>
      <c r="G247" s="79"/>
      <c r="H247" s="35"/>
      <c r="I247" s="35"/>
      <c r="K247" s="38"/>
      <c r="M247" s="39"/>
    </row>
    <row r="248" spans="1:13" x14ac:dyDescent="0.3">
      <c r="A248" s="33" t="s">
        <v>245</v>
      </c>
      <c r="B248" s="34"/>
      <c r="C248" s="34"/>
      <c r="D248" s="34"/>
      <c r="E248" s="37"/>
      <c r="F248" s="79" t="s">
        <v>246</v>
      </c>
      <c r="G248" s="79"/>
      <c r="H248" s="35"/>
      <c r="I248" s="35"/>
      <c r="K248" s="38"/>
      <c r="M248" s="39"/>
    </row>
    <row r="249" spans="1:13" x14ac:dyDescent="0.3">
      <c r="A249" s="33" t="s">
        <v>333</v>
      </c>
      <c r="B249" s="34"/>
      <c r="C249" s="34"/>
      <c r="D249" s="34"/>
      <c r="E249" s="37"/>
      <c r="F249" s="37"/>
      <c r="G249" s="34"/>
      <c r="H249" s="35"/>
      <c r="I249" s="35"/>
      <c r="K249" s="38"/>
      <c r="M249" s="39"/>
    </row>
    <row r="250" spans="1:13" ht="15.6" x14ac:dyDescent="0.3">
      <c r="A250" s="40" t="s">
        <v>247</v>
      </c>
      <c r="B250" s="41"/>
      <c r="C250" s="41"/>
      <c r="D250" s="41"/>
      <c r="E250" s="42"/>
      <c r="F250" s="42"/>
      <c r="G250" s="41"/>
      <c r="H250" s="43"/>
      <c r="I250" s="43"/>
      <c r="J250" s="44"/>
      <c r="K250" s="45"/>
      <c r="L250" s="1"/>
      <c r="M250" s="39"/>
    </row>
    <row r="251" spans="1:13" ht="15.6" x14ac:dyDescent="0.3">
      <c r="A251" s="3"/>
      <c r="B251" s="3"/>
      <c r="C251" s="3"/>
      <c r="D251" s="3"/>
      <c r="E251" s="3"/>
      <c r="F251" s="3"/>
      <c r="G251" s="3"/>
      <c r="H251" s="4"/>
      <c r="I251" s="4"/>
      <c r="J251" s="3"/>
      <c r="K251" s="1"/>
    </row>
    <row r="254" spans="1:13" x14ac:dyDescent="0.3">
      <c r="A254" s="76" t="s">
        <v>717</v>
      </c>
      <c r="B254" s="32" t="s">
        <v>716</v>
      </c>
    </row>
    <row r="255" spans="1:13" x14ac:dyDescent="0.3">
      <c r="A255" s="77" t="s">
        <v>128</v>
      </c>
      <c r="B255" s="36">
        <f>COUNTIF(Bourgogne!D7:D834,A255)</f>
        <v>802</v>
      </c>
    </row>
    <row r="256" spans="1:13" x14ac:dyDescent="0.3">
      <c r="A256" s="77" t="s">
        <v>39</v>
      </c>
      <c r="B256" s="36">
        <f>COUNTIF(Bordeaux!D8:D597,A256)</f>
        <v>589</v>
      </c>
    </row>
    <row r="257" spans="1:5" x14ac:dyDescent="0.3">
      <c r="A257" s="77" t="s">
        <v>255</v>
      </c>
      <c r="B257" s="36">
        <f>COUNTIF(Rhone!$D$8:$D$214,A257)</f>
        <v>199</v>
      </c>
    </row>
    <row r="258" spans="1:5" x14ac:dyDescent="0.3">
      <c r="A258" s="77" t="s">
        <v>1167</v>
      </c>
      <c r="B258" s="36">
        <f>COUNT(Champagne!$F$8:$F$64)</f>
        <v>56</v>
      </c>
    </row>
    <row r="259" spans="1:5" x14ac:dyDescent="0.3">
      <c r="A259" s="77" t="s">
        <v>256</v>
      </c>
      <c r="B259" s="36">
        <f>COUNTIF($D$8:$D$244,A259)</f>
        <v>65</v>
      </c>
    </row>
    <row r="260" spans="1:5" x14ac:dyDescent="0.3">
      <c r="A260" s="77" t="s">
        <v>916</v>
      </c>
      <c r="B260" s="36">
        <f>COUNTIF($D$8:$D$244,A260)</f>
        <v>26</v>
      </c>
    </row>
    <row r="261" spans="1:5" x14ac:dyDescent="0.3">
      <c r="A261" s="77" t="s">
        <v>260</v>
      </c>
      <c r="B261" s="36">
        <f>COUNTIF($D$8:$D$244,A261)</f>
        <v>47</v>
      </c>
    </row>
    <row r="262" spans="1:5" x14ac:dyDescent="0.3">
      <c r="A262" s="77" t="s">
        <v>261</v>
      </c>
      <c r="B262" s="36">
        <f>COUNTIF($D$8:$D$244,A262)</f>
        <v>28</v>
      </c>
    </row>
    <row r="263" spans="1:5" x14ac:dyDescent="0.3">
      <c r="A263" s="77" t="s">
        <v>262</v>
      </c>
      <c r="B263" s="36">
        <f>COUNTIF(Bourgogne!D7:D834,A263)</f>
        <v>25</v>
      </c>
    </row>
    <row r="264" spans="1:5" x14ac:dyDescent="0.3">
      <c r="A264" s="77" t="s">
        <v>254</v>
      </c>
      <c r="B264" s="36">
        <f>COUNTIF($D$8:$D$244,A264)</f>
        <v>12</v>
      </c>
    </row>
    <row r="265" spans="1:5" x14ac:dyDescent="0.3">
      <c r="A265" s="77" t="s">
        <v>271</v>
      </c>
      <c r="B265" s="36">
        <f>COUNTIF($D$8:$D$244,A265)</f>
        <v>11</v>
      </c>
    </row>
    <row r="266" spans="1:5" x14ac:dyDescent="0.3">
      <c r="A266" s="77" t="s">
        <v>361</v>
      </c>
      <c r="B266" s="36">
        <f>COUNTIF($D$8:$D$244,A266)</f>
        <v>10</v>
      </c>
    </row>
    <row r="267" spans="1:5" x14ac:dyDescent="0.3">
      <c r="A267" s="77" t="s">
        <v>293</v>
      </c>
      <c r="B267" s="36">
        <f>COUNTIF($D$8:$D$244,A267)</f>
        <v>2</v>
      </c>
    </row>
    <row r="268" spans="1:5" x14ac:dyDescent="0.3">
      <c r="A268" s="77" t="s">
        <v>359</v>
      </c>
      <c r="B268" s="36">
        <f>COUNTIF($D$8:$D$244,A268)</f>
        <v>11</v>
      </c>
    </row>
    <row r="269" spans="1:5" ht="15.6" x14ac:dyDescent="0.3">
      <c r="A269" s="77" t="s">
        <v>317</v>
      </c>
      <c r="B269" s="36">
        <f>COUNTIF(Rhone!$D$8:$D$214,A269)</f>
        <v>7</v>
      </c>
      <c r="E269" s="3"/>
    </row>
    <row r="270" spans="1:5" ht="15.6" x14ac:dyDescent="0.3">
      <c r="A270" s="77" t="s">
        <v>259</v>
      </c>
      <c r="B270" s="36">
        <f>COUNTIF($D$8:$D$244,A270)</f>
        <v>7</v>
      </c>
      <c r="E270" s="47"/>
    </row>
    <row r="271" spans="1:5" ht="15.6" x14ac:dyDescent="0.3">
      <c r="A271" s="77" t="s">
        <v>310</v>
      </c>
      <c r="B271" s="36">
        <f>COUNTIF($D$8:$D$244,A271)</f>
        <v>0</v>
      </c>
      <c r="E271" s="3"/>
    </row>
    <row r="272" spans="1:5" ht="15.6" x14ac:dyDescent="0.3">
      <c r="A272" s="77" t="s">
        <v>258</v>
      </c>
      <c r="B272" s="36">
        <f>COUNTIF($D$8:$D$244,A272)</f>
        <v>2</v>
      </c>
      <c r="E272" s="3"/>
    </row>
    <row r="273" spans="1:2" x14ac:dyDescent="0.3">
      <c r="A273" s="77" t="s">
        <v>365</v>
      </c>
      <c r="B273" s="36">
        <f>COUNTIF(Champagne!$D$8:$D$64,A273)</f>
        <v>2</v>
      </c>
    </row>
    <row r="274" spans="1:2" x14ac:dyDescent="0.3">
      <c r="A274" s="77" t="s">
        <v>961</v>
      </c>
      <c r="B274" s="36">
        <f t="shared" ref="B274:B279" si="14">COUNTIF($D$8:$D$244,A274)</f>
        <v>3</v>
      </c>
    </row>
    <row r="275" spans="1:2" x14ac:dyDescent="0.3">
      <c r="A275" s="77" t="s">
        <v>257</v>
      </c>
      <c r="B275" s="36">
        <f t="shared" si="14"/>
        <v>3</v>
      </c>
    </row>
    <row r="276" spans="1:2" x14ac:dyDescent="0.3">
      <c r="A276" s="77" t="s">
        <v>346</v>
      </c>
      <c r="B276" s="36">
        <f t="shared" si="14"/>
        <v>2</v>
      </c>
    </row>
    <row r="277" spans="1:2" x14ac:dyDescent="0.3">
      <c r="A277" s="77" t="s">
        <v>1095</v>
      </c>
      <c r="B277" s="36">
        <f t="shared" si="14"/>
        <v>1</v>
      </c>
    </row>
    <row r="278" spans="1:2" x14ac:dyDescent="0.3">
      <c r="A278" s="77" t="s">
        <v>283</v>
      </c>
      <c r="B278" s="36">
        <f t="shared" si="14"/>
        <v>1</v>
      </c>
    </row>
    <row r="279" spans="1:2" x14ac:dyDescent="0.3">
      <c r="A279" s="77" t="s">
        <v>495</v>
      </c>
      <c r="B279" s="36">
        <f t="shared" si="14"/>
        <v>1</v>
      </c>
    </row>
    <row r="280" spans="1:2" x14ac:dyDescent="0.3">
      <c r="A280" s="77"/>
      <c r="B280" s="36"/>
    </row>
    <row r="281" spans="1:2" x14ac:dyDescent="0.3">
      <c r="A281" s="77" t="s">
        <v>944</v>
      </c>
      <c r="B281" s="36">
        <f>SUM(B255:B279)</f>
        <v>1912</v>
      </c>
    </row>
    <row r="282" spans="1:2" x14ac:dyDescent="0.3">
      <c r="A282" s="78"/>
      <c r="B282" s="45"/>
    </row>
  </sheetData>
  <autoFilter ref="A7:K243" xr:uid="{F8C63AAF-5087-4627-A5A0-018C040E64FD}">
    <sortState xmlns:xlrd2="http://schemas.microsoft.com/office/spreadsheetml/2017/richdata2" ref="A8:K181">
      <sortCondition descending="1" ref="H7:H181"/>
    </sortState>
  </autoFilter>
  <sortState xmlns:xlrd2="http://schemas.microsoft.com/office/spreadsheetml/2017/richdata2" ref="A141:K205">
    <sortCondition ref="D141:D205"/>
    <sortCondition ref="A141:A205"/>
    <sortCondition ref="B141:B205"/>
    <sortCondition ref="E141:E205"/>
  </sortState>
  <mergeCells count="6">
    <mergeCell ref="F247:G247"/>
    <mergeCell ref="F248:G248"/>
    <mergeCell ref="A1:K1"/>
    <mergeCell ref="A2:K2"/>
    <mergeCell ref="F245:G245"/>
    <mergeCell ref="F246:G246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94C6-E5F6-4F53-BB6A-173F584B0FB6}">
  <sheetPr codeName="Sheet4">
    <tabColor rgb="FFFFFF00"/>
  </sheetPr>
  <dimension ref="A1:M71"/>
  <sheetViews>
    <sheetView showGridLines="0" zoomScale="80" zoomScaleNormal="80" workbookViewId="0">
      <pane ySplit="7" topLeftCell="A52" activePane="bottomLeft" state="frozenSplit"/>
      <selection pane="bottomLeft" activeCell="J55" sqref="J55"/>
    </sheetView>
  </sheetViews>
  <sheetFormatPr defaultColWidth="8.77734375" defaultRowHeight="14.4" x14ac:dyDescent="0.3"/>
  <cols>
    <col min="1" max="1" width="74" customWidth="1"/>
    <col min="2" max="2" width="40" bestFit="1" customWidth="1"/>
    <col min="3" max="3" width="16.6640625" bestFit="1" customWidth="1"/>
    <col min="4" max="4" width="21.109375" customWidth="1"/>
    <col min="5" max="5" width="12.109375" bestFit="1" customWidth="1"/>
    <col min="6" max="6" width="10.109375" customWidth="1"/>
    <col min="7" max="7" width="8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5"/>
      <c r="L5" s="1"/>
    </row>
    <row r="6" spans="1:12" ht="16.2" thickBot="1" x14ac:dyDescent="0.35">
      <c r="A6" s="8" t="s">
        <v>1099</v>
      </c>
      <c r="B6" s="9" t="s">
        <v>0</v>
      </c>
      <c r="C6" s="9"/>
      <c r="D6" s="9" t="s">
        <v>252</v>
      </c>
      <c r="E6" s="9" t="s">
        <v>1</v>
      </c>
      <c r="F6" s="9" t="s">
        <v>2</v>
      </c>
      <c r="G6" s="9" t="s">
        <v>313</v>
      </c>
      <c r="H6" s="10" t="s">
        <v>323</v>
      </c>
      <c r="I6" s="10" t="s">
        <v>323</v>
      </c>
      <c r="J6" s="9"/>
      <c r="K6" s="11"/>
      <c r="L6" s="6"/>
    </row>
    <row r="7" spans="1:12" ht="16.2" thickBot="1" x14ac:dyDescent="0.35">
      <c r="A7" s="12" t="s">
        <v>1101</v>
      </c>
      <c r="B7" s="13"/>
      <c r="C7" s="13"/>
      <c r="D7" s="13"/>
      <c r="E7" s="13"/>
      <c r="F7" s="13"/>
      <c r="G7" s="13" t="s">
        <v>3</v>
      </c>
      <c r="H7" s="14" t="s">
        <v>972</v>
      </c>
      <c r="I7" s="14" t="s">
        <v>973</v>
      </c>
      <c r="J7" s="13"/>
      <c r="K7" s="15" t="s">
        <v>6</v>
      </c>
      <c r="L7" s="16">
        <v>1.21</v>
      </c>
    </row>
    <row r="8" spans="1:12" ht="30" customHeight="1" x14ac:dyDescent="0.3">
      <c r="A8" s="19" t="s">
        <v>363</v>
      </c>
      <c r="B8" s="3" t="s">
        <v>364</v>
      </c>
      <c r="C8" s="3" t="s">
        <v>719</v>
      </c>
      <c r="D8" s="3" t="s">
        <v>365</v>
      </c>
      <c r="E8" s="3" t="s">
        <v>169</v>
      </c>
      <c r="F8" s="3">
        <v>12</v>
      </c>
      <c r="G8" s="3"/>
      <c r="H8" s="4">
        <v>16.940000000000001</v>
      </c>
      <c r="I8" s="18">
        <f t="shared" ref="I8:I29" si="0">H8*$L$7</f>
        <v>20.497400000000003</v>
      </c>
      <c r="J8" s="18"/>
      <c r="K8" s="20"/>
      <c r="L8" s="18"/>
    </row>
    <row r="9" spans="1:12" ht="30" customHeight="1" x14ac:dyDescent="0.3">
      <c r="A9" s="19" t="s">
        <v>1075</v>
      </c>
      <c r="B9" s="3" t="s">
        <v>1074</v>
      </c>
      <c r="C9" s="3" t="s">
        <v>719</v>
      </c>
      <c r="D9" s="3" t="s">
        <v>365</v>
      </c>
      <c r="E9" s="46" t="s">
        <v>169</v>
      </c>
      <c r="F9" s="46">
        <v>12</v>
      </c>
      <c r="G9" s="3"/>
      <c r="H9" s="4">
        <v>23.14</v>
      </c>
      <c r="I9" s="18">
        <f t="shared" si="0"/>
        <v>27.999400000000001</v>
      </c>
      <c r="J9" s="18"/>
      <c r="K9" s="20"/>
      <c r="L9" s="18"/>
    </row>
    <row r="10" spans="1:12" ht="30" customHeight="1" x14ac:dyDescent="0.3">
      <c r="A10" s="58" t="s">
        <v>705</v>
      </c>
      <c r="B10" s="3" t="s">
        <v>704</v>
      </c>
      <c r="C10" s="3" t="s">
        <v>719</v>
      </c>
      <c r="D10" s="3" t="s">
        <v>128</v>
      </c>
      <c r="E10" s="3" t="s">
        <v>169</v>
      </c>
      <c r="F10" s="3">
        <v>6</v>
      </c>
      <c r="G10" s="3"/>
      <c r="H10" s="4">
        <v>14.46</v>
      </c>
      <c r="I10" s="18">
        <f t="shared" si="0"/>
        <v>17.496600000000001</v>
      </c>
      <c r="J10" s="18"/>
      <c r="K10" s="20"/>
      <c r="L10" s="18"/>
    </row>
    <row r="11" spans="1:12" ht="30" customHeight="1" x14ac:dyDescent="0.3">
      <c r="A11" s="58" t="s">
        <v>705</v>
      </c>
      <c r="B11" s="3" t="s">
        <v>1165</v>
      </c>
      <c r="C11" s="3" t="s">
        <v>719</v>
      </c>
      <c r="D11" s="3" t="s">
        <v>128</v>
      </c>
      <c r="E11" s="3" t="s">
        <v>169</v>
      </c>
      <c r="F11" s="3">
        <v>12</v>
      </c>
      <c r="G11" s="3"/>
      <c r="H11" s="4">
        <v>19.420000000000002</v>
      </c>
      <c r="I11" s="18">
        <f t="shared" si="0"/>
        <v>23.498200000000001</v>
      </c>
      <c r="J11" s="18"/>
      <c r="K11" s="20"/>
      <c r="L11" s="18"/>
    </row>
    <row r="12" spans="1:12" ht="30" customHeight="1" x14ac:dyDescent="0.3">
      <c r="A12" s="19" t="s">
        <v>1821</v>
      </c>
      <c r="B12" s="3" t="s">
        <v>279</v>
      </c>
      <c r="C12" s="3" t="s">
        <v>719</v>
      </c>
      <c r="D12" s="3" t="s">
        <v>253</v>
      </c>
      <c r="E12" s="3" t="s">
        <v>169</v>
      </c>
      <c r="F12" s="3">
        <v>12</v>
      </c>
      <c r="G12" s="3"/>
      <c r="H12" s="4">
        <v>21.9</v>
      </c>
      <c r="I12" s="18">
        <f t="shared" si="0"/>
        <v>26.498999999999999</v>
      </c>
      <c r="J12" s="18"/>
      <c r="K12" s="20"/>
      <c r="L12" s="18"/>
    </row>
    <row r="13" spans="1:12" ht="30" customHeight="1" x14ac:dyDescent="0.3">
      <c r="A13" s="19" t="s">
        <v>1730</v>
      </c>
      <c r="B13" s="3" t="s">
        <v>650</v>
      </c>
      <c r="C13" s="3" t="s">
        <v>719</v>
      </c>
      <c r="D13" s="3" t="s">
        <v>253</v>
      </c>
      <c r="E13" s="3" t="s">
        <v>169</v>
      </c>
      <c r="F13" s="3">
        <v>6</v>
      </c>
      <c r="G13" s="3"/>
      <c r="H13" s="4">
        <v>40.5</v>
      </c>
      <c r="I13" s="18">
        <f t="shared" si="0"/>
        <v>49.004999999999995</v>
      </c>
      <c r="J13" s="18"/>
      <c r="K13" s="20"/>
      <c r="L13" s="18"/>
    </row>
    <row r="14" spans="1:12" ht="30" customHeight="1" x14ac:dyDescent="0.3">
      <c r="A14" s="19" t="s">
        <v>1731</v>
      </c>
      <c r="B14" s="3" t="s">
        <v>650</v>
      </c>
      <c r="C14" s="3" t="s">
        <v>719</v>
      </c>
      <c r="D14" s="3" t="s">
        <v>253</v>
      </c>
      <c r="E14" s="3" t="s">
        <v>169</v>
      </c>
      <c r="F14" s="3">
        <v>6</v>
      </c>
      <c r="G14" s="3"/>
      <c r="H14" s="4">
        <v>81.819999999999993</v>
      </c>
      <c r="I14" s="18">
        <f t="shared" si="0"/>
        <v>99.002199999999988</v>
      </c>
      <c r="J14" s="18"/>
      <c r="K14" s="20"/>
      <c r="L14" s="18"/>
    </row>
    <row r="15" spans="1:12" ht="30" customHeight="1" x14ac:dyDescent="0.3">
      <c r="A15" s="19" t="s">
        <v>652</v>
      </c>
      <c r="B15" s="3" t="s">
        <v>650</v>
      </c>
      <c r="C15" s="3" t="s">
        <v>719</v>
      </c>
      <c r="D15" s="3" t="s">
        <v>253</v>
      </c>
      <c r="E15" s="3" t="s">
        <v>169</v>
      </c>
      <c r="F15" s="3">
        <v>6</v>
      </c>
      <c r="G15" s="3"/>
      <c r="H15" s="4">
        <v>61.16</v>
      </c>
      <c r="I15" s="18">
        <f t="shared" si="0"/>
        <v>74.003599999999992</v>
      </c>
      <c r="J15" s="18"/>
      <c r="K15" s="20"/>
      <c r="L15" s="18"/>
    </row>
    <row r="16" spans="1:12" ht="30" customHeight="1" x14ac:dyDescent="0.3">
      <c r="A16" s="19" t="s">
        <v>1732</v>
      </c>
      <c r="B16" s="3" t="s">
        <v>650</v>
      </c>
      <c r="C16" s="3" t="s">
        <v>719</v>
      </c>
      <c r="D16" s="3" t="s">
        <v>253</v>
      </c>
      <c r="E16" s="3" t="s">
        <v>169</v>
      </c>
      <c r="F16" s="3">
        <v>6</v>
      </c>
      <c r="G16" s="3"/>
      <c r="H16" s="4">
        <v>128.1</v>
      </c>
      <c r="I16" s="18">
        <f t="shared" si="0"/>
        <v>155.00099999999998</v>
      </c>
      <c r="J16" s="18"/>
      <c r="K16" s="20"/>
      <c r="L16" s="18"/>
    </row>
    <row r="17" spans="1:12" ht="30" customHeight="1" x14ac:dyDescent="0.3">
      <c r="A17" s="58" t="s">
        <v>1185</v>
      </c>
      <c r="B17" s="3" t="s">
        <v>348</v>
      </c>
      <c r="C17" s="3" t="s">
        <v>719</v>
      </c>
      <c r="D17" s="3" t="s">
        <v>253</v>
      </c>
      <c r="E17" s="3">
        <v>2020</v>
      </c>
      <c r="F17" s="3">
        <v>1</v>
      </c>
      <c r="G17" s="3"/>
      <c r="H17" s="4">
        <v>75</v>
      </c>
      <c r="I17" s="18">
        <f t="shared" si="0"/>
        <v>90.75</v>
      </c>
      <c r="J17" s="18"/>
      <c r="K17" s="20"/>
      <c r="L17" s="18"/>
    </row>
    <row r="18" spans="1:12" ht="30" customHeight="1" x14ac:dyDescent="0.3">
      <c r="A18" s="27" t="s">
        <v>349</v>
      </c>
      <c r="B18" s="47" t="s">
        <v>348</v>
      </c>
      <c r="C18" s="3" t="s">
        <v>719</v>
      </c>
      <c r="D18" s="3" t="s">
        <v>253</v>
      </c>
      <c r="E18" s="46">
        <v>2014</v>
      </c>
      <c r="F18" s="46">
        <v>1</v>
      </c>
      <c r="G18" s="3"/>
      <c r="H18" s="4">
        <v>85</v>
      </c>
      <c r="I18" s="18">
        <f t="shared" si="0"/>
        <v>102.85</v>
      </c>
      <c r="J18" s="18"/>
      <c r="K18" s="20"/>
      <c r="L18" s="18"/>
    </row>
    <row r="19" spans="1:12" ht="30" customHeight="1" x14ac:dyDescent="0.3">
      <c r="A19" s="58" t="s">
        <v>1236</v>
      </c>
      <c r="B19" s="3" t="s">
        <v>348</v>
      </c>
      <c r="C19" s="3" t="s">
        <v>719</v>
      </c>
      <c r="D19" s="3" t="s">
        <v>253</v>
      </c>
      <c r="E19" s="3">
        <v>2021</v>
      </c>
      <c r="F19" s="3">
        <v>1</v>
      </c>
      <c r="G19" s="3"/>
      <c r="H19" s="4">
        <v>65</v>
      </c>
      <c r="I19" s="18">
        <f t="shared" si="0"/>
        <v>78.649999999999991</v>
      </c>
      <c r="J19" s="18"/>
      <c r="K19" s="20"/>
      <c r="L19" s="18"/>
    </row>
    <row r="20" spans="1:12" ht="30" customHeight="1" x14ac:dyDescent="0.3">
      <c r="A20" s="27" t="s">
        <v>858</v>
      </c>
      <c r="B20" s="47" t="s">
        <v>348</v>
      </c>
      <c r="C20" s="3" t="s">
        <v>719</v>
      </c>
      <c r="D20" s="47" t="s">
        <v>253</v>
      </c>
      <c r="E20" s="46">
        <v>2019</v>
      </c>
      <c r="F20" s="46">
        <v>1</v>
      </c>
      <c r="G20" s="3"/>
      <c r="H20" s="4">
        <v>75</v>
      </c>
      <c r="I20" s="18">
        <f t="shared" si="0"/>
        <v>90.75</v>
      </c>
      <c r="J20" s="18"/>
      <c r="K20" s="20"/>
      <c r="L20" s="18"/>
    </row>
    <row r="21" spans="1:12" ht="30" customHeight="1" x14ac:dyDescent="0.3">
      <c r="A21" s="27" t="s">
        <v>503</v>
      </c>
      <c r="B21" s="47" t="s">
        <v>348</v>
      </c>
      <c r="C21" s="3" t="s">
        <v>719</v>
      </c>
      <c r="D21" s="47" t="s">
        <v>253</v>
      </c>
      <c r="E21" s="46">
        <v>2016</v>
      </c>
      <c r="F21" s="46">
        <v>1</v>
      </c>
      <c r="G21" s="3"/>
      <c r="H21" s="4">
        <v>75</v>
      </c>
      <c r="I21" s="18">
        <f t="shared" si="0"/>
        <v>90.75</v>
      </c>
      <c r="J21" s="18"/>
      <c r="K21" s="20"/>
      <c r="L21" s="18"/>
    </row>
    <row r="22" spans="1:12" ht="30" customHeight="1" x14ac:dyDescent="0.3">
      <c r="A22" s="27" t="s">
        <v>497</v>
      </c>
      <c r="B22" s="47" t="s">
        <v>348</v>
      </c>
      <c r="C22" s="3" t="s">
        <v>719</v>
      </c>
      <c r="D22" s="47" t="s">
        <v>253</v>
      </c>
      <c r="E22" s="46">
        <v>2018</v>
      </c>
      <c r="F22" s="46">
        <v>1</v>
      </c>
      <c r="G22" s="3"/>
      <c r="H22" s="4">
        <v>75</v>
      </c>
      <c r="I22" s="18">
        <f t="shared" si="0"/>
        <v>90.75</v>
      </c>
      <c r="J22" s="18"/>
      <c r="K22" s="20"/>
      <c r="L22" s="18"/>
    </row>
    <row r="23" spans="1:12" ht="30" customHeight="1" x14ac:dyDescent="0.3">
      <c r="A23" s="27" t="s">
        <v>502</v>
      </c>
      <c r="B23" s="47" t="s">
        <v>348</v>
      </c>
      <c r="C23" s="3" t="s">
        <v>719</v>
      </c>
      <c r="D23" s="47" t="s">
        <v>253</v>
      </c>
      <c r="E23" s="46">
        <v>2017</v>
      </c>
      <c r="F23" s="46">
        <v>1</v>
      </c>
      <c r="G23" s="3"/>
      <c r="H23" s="4">
        <v>75</v>
      </c>
      <c r="I23" s="18">
        <f t="shared" si="0"/>
        <v>90.75</v>
      </c>
      <c r="J23" s="18"/>
      <c r="K23" s="20"/>
      <c r="L23" s="18"/>
    </row>
    <row r="24" spans="1:12" ht="30" customHeight="1" x14ac:dyDescent="0.3">
      <c r="A24" s="27" t="s">
        <v>501</v>
      </c>
      <c r="B24" s="47" t="s">
        <v>348</v>
      </c>
      <c r="C24" s="3" t="s">
        <v>719</v>
      </c>
      <c r="D24" s="47" t="s">
        <v>253</v>
      </c>
      <c r="E24" s="46">
        <v>2017</v>
      </c>
      <c r="F24" s="46">
        <v>1</v>
      </c>
      <c r="G24" s="3"/>
      <c r="H24" s="4">
        <v>90</v>
      </c>
      <c r="I24" s="18">
        <f t="shared" si="0"/>
        <v>108.89999999999999</v>
      </c>
      <c r="J24" s="18"/>
      <c r="K24" s="20"/>
      <c r="L24" s="18"/>
    </row>
    <row r="25" spans="1:12" ht="30" customHeight="1" x14ac:dyDescent="0.3">
      <c r="A25" s="27" t="s">
        <v>498</v>
      </c>
      <c r="B25" s="47" t="s">
        <v>348</v>
      </c>
      <c r="C25" s="3" t="s">
        <v>719</v>
      </c>
      <c r="D25" s="47" t="s">
        <v>253</v>
      </c>
      <c r="E25" s="46">
        <v>2018</v>
      </c>
      <c r="F25" s="46">
        <v>1</v>
      </c>
      <c r="G25" s="3"/>
      <c r="H25" s="4">
        <v>90</v>
      </c>
      <c r="I25" s="18">
        <f t="shared" si="0"/>
        <v>108.89999999999999</v>
      </c>
      <c r="J25" s="18"/>
      <c r="K25" s="20"/>
      <c r="L25" s="18"/>
    </row>
    <row r="26" spans="1:12" ht="30" customHeight="1" x14ac:dyDescent="0.3">
      <c r="A26" s="27" t="s">
        <v>500</v>
      </c>
      <c r="B26" s="47" t="s">
        <v>348</v>
      </c>
      <c r="C26" s="3" t="s">
        <v>719</v>
      </c>
      <c r="D26" s="47" t="s">
        <v>253</v>
      </c>
      <c r="E26" s="46">
        <v>2015</v>
      </c>
      <c r="F26" s="46">
        <v>1</v>
      </c>
      <c r="G26" s="3"/>
      <c r="H26" s="4">
        <v>95</v>
      </c>
      <c r="I26" s="18">
        <f t="shared" si="0"/>
        <v>114.95</v>
      </c>
      <c r="J26" s="18"/>
      <c r="K26" s="20"/>
      <c r="L26" s="18"/>
    </row>
    <row r="27" spans="1:12" ht="30" customHeight="1" x14ac:dyDescent="0.3">
      <c r="A27" s="27" t="s">
        <v>859</v>
      </c>
      <c r="B27" s="47" t="s">
        <v>348</v>
      </c>
      <c r="C27" s="3" t="s">
        <v>719</v>
      </c>
      <c r="D27" s="47" t="s">
        <v>253</v>
      </c>
      <c r="E27" s="46">
        <v>2019</v>
      </c>
      <c r="F27" s="46">
        <v>1</v>
      </c>
      <c r="G27" s="3"/>
      <c r="H27" s="4">
        <v>90</v>
      </c>
      <c r="I27" s="18">
        <f t="shared" si="0"/>
        <v>108.89999999999999</v>
      </c>
      <c r="J27" s="18"/>
      <c r="K27" s="20"/>
      <c r="L27" s="18"/>
    </row>
    <row r="28" spans="1:12" ht="30" customHeight="1" x14ac:dyDescent="0.3">
      <c r="A28" s="27" t="s">
        <v>499</v>
      </c>
      <c r="B28" s="47" t="s">
        <v>348</v>
      </c>
      <c r="C28" s="3" t="s">
        <v>719</v>
      </c>
      <c r="D28" s="47" t="s">
        <v>253</v>
      </c>
      <c r="E28" s="46">
        <v>2016</v>
      </c>
      <c r="F28" s="46">
        <v>1</v>
      </c>
      <c r="G28" s="3"/>
      <c r="H28" s="4">
        <v>95</v>
      </c>
      <c r="I28" s="18">
        <f t="shared" si="0"/>
        <v>114.95</v>
      </c>
      <c r="J28" s="18"/>
      <c r="K28" s="20"/>
      <c r="L28" s="18"/>
    </row>
    <row r="29" spans="1:12" ht="30" customHeight="1" x14ac:dyDescent="0.3">
      <c r="A29" s="58" t="s">
        <v>1153</v>
      </c>
      <c r="B29" s="3" t="s">
        <v>1154</v>
      </c>
      <c r="C29" s="3" t="s">
        <v>719</v>
      </c>
      <c r="D29" s="3" t="s">
        <v>253</v>
      </c>
      <c r="E29" s="3">
        <v>2012</v>
      </c>
      <c r="F29" s="3">
        <v>1</v>
      </c>
      <c r="G29" s="3"/>
      <c r="H29" s="4">
        <v>225</v>
      </c>
      <c r="I29" s="18">
        <f t="shared" si="0"/>
        <v>272.25</v>
      </c>
      <c r="J29" s="18"/>
      <c r="K29" s="20"/>
      <c r="L29" s="18"/>
    </row>
    <row r="30" spans="1:12" ht="30" customHeight="1" x14ac:dyDescent="0.3">
      <c r="A30" s="58" t="s">
        <v>1489</v>
      </c>
      <c r="B30" s="3" t="s">
        <v>171</v>
      </c>
      <c r="C30" s="3" t="s">
        <v>719</v>
      </c>
      <c r="D30" s="3" t="s">
        <v>253</v>
      </c>
      <c r="E30" s="3" t="s">
        <v>169</v>
      </c>
      <c r="F30" s="3">
        <v>12</v>
      </c>
      <c r="G30" s="3"/>
      <c r="H30" s="4">
        <v>31.82</v>
      </c>
      <c r="I30" s="18">
        <f t="shared" ref="I30:I36" si="1">H30*$L$7</f>
        <v>38.502200000000002</v>
      </c>
      <c r="J30" s="18"/>
      <c r="K30" s="20"/>
      <c r="L30" s="18"/>
    </row>
    <row r="31" spans="1:12" ht="30" customHeight="1" x14ac:dyDescent="0.3">
      <c r="A31" s="19" t="s">
        <v>170</v>
      </c>
      <c r="B31" s="3" t="s">
        <v>171</v>
      </c>
      <c r="C31" s="3" t="s">
        <v>719</v>
      </c>
      <c r="D31" s="3" t="s">
        <v>253</v>
      </c>
      <c r="E31" s="3" t="s">
        <v>169</v>
      </c>
      <c r="F31" s="3">
        <v>12</v>
      </c>
      <c r="G31" s="3"/>
      <c r="H31" s="4">
        <v>30.99</v>
      </c>
      <c r="I31" s="18">
        <f t="shared" si="1"/>
        <v>37.497899999999994</v>
      </c>
      <c r="J31" s="3"/>
      <c r="K31" s="20"/>
      <c r="L31" s="18"/>
    </row>
    <row r="32" spans="1:12" ht="30" customHeight="1" x14ac:dyDescent="0.3">
      <c r="A32" s="19" t="s">
        <v>796</v>
      </c>
      <c r="B32" s="3" t="s">
        <v>171</v>
      </c>
      <c r="C32" s="3" t="s">
        <v>719</v>
      </c>
      <c r="D32" s="3" t="s">
        <v>253</v>
      </c>
      <c r="E32" s="3" t="s">
        <v>169</v>
      </c>
      <c r="F32" s="3">
        <v>3</v>
      </c>
      <c r="G32" s="3">
        <v>1.5</v>
      </c>
      <c r="H32" s="4">
        <v>64.459999999999994</v>
      </c>
      <c r="I32" s="18">
        <f t="shared" si="1"/>
        <v>77.996599999999987</v>
      </c>
      <c r="J32" s="3"/>
      <c r="K32" s="20"/>
      <c r="L32" s="18"/>
    </row>
    <row r="33" spans="1:13" ht="30" customHeight="1" x14ac:dyDescent="0.3">
      <c r="A33" s="19" t="s">
        <v>426</v>
      </c>
      <c r="B33" s="3" t="s">
        <v>171</v>
      </c>
      <c r="C33" s="3" t="s">
        <v>719</v>
      </c>
      <c r="D33" s="3" t="s">
        <v>253</v>
      </c>
      <c r="E33" s="3" t="s">
        <v>169</v>
      </c>
      <c r="F33" s="3">
        <v>12</v>
      </c>
      <c r="G33" s="3"/>
      <c r="H33" s="4">
        <v>36.36</v>
      </c>
      <c r="I33" s="18">
        <f t="shared" si="1"/>
        <v>43.995599999999996</v>
      </c>
      <c r="J33" s="3"/>
      <c r="K33" s="20"/>
      <c r="L33" s="18"/>
    </row>
    <row r="34" spans="1:13" ht="30" customHeight="1" x14ac:dyDescent="0.3">
      <c r="A34" s="19" t="s">
        <v>172</v>
      </c>
      <c r="B34" s="3" t="s">
        <v>171</v>
      </c>
      <c r="C34" s="3" t="s">
        <v>719</v>
      </c>
      <c r="D34" s="3" t="s">
        <v>253</v>
      </c>
      <c r="E34" s="3" t="s">
        <v>169</v>
      </c>
      <c r="F34" s="3">
        <v>12</v>
      </c>
      <c r="G34" s="3"/>
      <c r="H34" s="4">
        <v>26.86</v>
      </c>
      <c r="I34" s="18">
        <f t="shared" si="1"/>
        <v>32.500599999999999</v>
      </c>
      <c r="J34" s="3"/>
      <c r="K34" s="20"/>
      <c r="L34" s="18"/>
    </row>
    <row r="35" spans="1:13" ht="30" customHeight="1" x14ac:dyDescent="0.3">
      <c r="A35" s="19" t="s">
        <v>797</v>
      </c>
      <c r="B35" s="3" t="s">
        <v>171</v>
      </c>
      <c r="C35" s="3" t="s">
        <v>719</v>
      </c>
      <c r="D35" s="3" t="s">
        <v>253</v>
      </c>
      <c r="E35" s="3" t="s">
        <v>169</v>
      </c>
      <c r="F35" s="3">
        <v>3</v>
      </c>
      <c r="G35" s="3">
        <v>1.5</v>
      </c>
      <c r="H35" s="4">
        <v>59.92</v>
      </c>
      <c r="I35" s="18">
        <f t="shared" si="1"/>
        <v>72.503200000000007</v>
      </c>
      <c r="J35" s="3"/>
      <c r="K35" s="20"/>
      <c r="L35" s="18"/>
    </row>
    <row r="36" spans="1:13" ht="30" customHeight="1" x14ac:dyDescent="0.3">
      <c r="A36" s="19" t="s">
        <v>1598</v>
      </c>
      <c r="B36" s="3" t="s">
        <v>171</v>
      </c>
      <c r="C36" s="3" t="s">
        <v>719</v>
      </c>
      <c r="D36" s="3" t="s">
        <v>253</v>
      </c>
      <c r="E36" s="3" t="s">
        <v>169</v>
      </c>
      <c r="F36" s="3">
        <v>6</v>
      </c>
      <c r="G36" s="3"/>
      <c r="H36" s="4">
        <v>37.6</v>
      </c>
      <c r="I36" s="18">
        <f t="shared" si="1"/>
        <v>45.496000000000002</v>
      </c>
      <c r="J36" s="3"/>
      <c r="K36" s="20"/>
      <c r="L36" s="18"/>
    </row>
    <row r="37" spans="1:13" ht="30" customHeight="1" x14ac:dyDescent="0.3">
      <c r="A37" s="19" t="s">
        <v>851</v>
      </c>
      <c r="B37" s="47" t="s">
        <v>850</v>
      </c>
      <c r="C37" s="3" t="s">
        <v>719</v>
      </c>
      <c r="D37" s="47" t="s">
        <v>253</v>
      </c>
      <c r="E37" s="46">
        <v>2011</v>
      </c>
      <c r="F37" s="46">
        <v>2</v>
      </c>
      <c r="G37" s="3"/>
      <c r="H37" s="4">
        <v>265</v>
      </c>
      <c r="I37" s="18">
        <f t="shared" ref="I37:I53" si="2">H37*$L$7</f>
        <v>320.64999999999998</v>
      </c>
      <c r="J37" s="18"/>
      <c r="K37" s="20"/>
      <c r="L37" s="18"/>
    </row>
    <row r="38" spans="1:13" ht="30" customHeight="1" x14ac:dyDescent="0.3">
      <c r="A38" s="19" t="s">
        <v>851</v>
      </c>
      <c r="B38" s="3" t="s">
        <v>850</v>
      </c>
      <c r="C38" s="3" t="s">
        <v>719</v>
      </c>
      <c r="D38" s="3" t="s">
        <v>253</v>
      </c>
      <c r="E38" s="3">
        <v>2015</v>
      </c>
      <c r="F38" s="3">
        <v>2</v>
      </c>
      <c r="G38" s="3"/>
      <c r="H38" s="4">
        <v>325</v>
      </c>
      <c r="I38" s="18">
        <f t="shared" si="2"/>
        <v>393.25</v>
      </c>
      <c r="J38" s="18"/>
      <c r="K38" s="20"/>
      <c r="L38" s="18"/>
    </row>
    <row r="39" spans="1:13" ht="30" customHeight="1" x14ac:dyDescent="0.3">
      <c r="A39" s="27" t="s">
        <v>908</v>
      </c>
      <c r="B39" s="47" t="s">
        <v>850</v>
      </c>
      <c r="C39" s="3" t="s">
        <v>719</v>
      </c>
      <c r="D39" s="47" t="s">
        <v>253</v>
      </c>
      <c r="E39" s="46">
        <v>2011</v>
      </c>
      <c r="F39" s="46">
        <v>2</v>
      </c>
      <c r="G39" s="3"/>
      <c r="H39" s="4">
        <v>365</v>
      </c>
      <c r="I39" s="18">
        <f t="shared" si="2"/>
        <v>441.65</v>
      </c>
      <c r="J39" s="18"/>
      <c r="K39" s="20"/>
      <c r="L39" s="18"/>
      <c r="M39" s="2"/>
    </row>
    <row r="40" spans="1:13" ht="30" customHeight="1" x14ac:dyDescent="0.3">
      <c r="A40" s="19" t="s">
        <v>173</v>
      </c>
      <c r="B40" s="3" t="s">
        <v>108</v>
      </c>
      <c r="C40" s="3" t="s">
        <v>719</v>
      </c>
      <c r="D40" s="3" t="s">
        <v>253</v>
      </c>
      <c r="E40" s="3" t="s">
        <v>169</v>
      </c>
      <c r="F40" s="3">
        <v>1</v>
      </c>
      <c r="G40" s="3"/>
      <c r="H40" s="4">
        <v>75</v>
      </c>
      <c r="I40" s="18">
        <f t="shared" si="2"/>
        <v>90.75</v>
      </c>
      <c r="J40" s="18"/>
      <c r="K40" s="20"/>
      <c r="L40" s="18"/>
      <c r="M40" s="2"/>
    </row>
    <row r="41" spans="1:13" ht="30" customHeight="1" x14ac:dyDescent="0.3">
      <c r="A41" s="19" t="s">
        <v>714</v>
      </c>
      <c r="B41" s="3" t="s">
        <v>713</v>
      </c>
      <c r="C41" s="3" t="s">
        <v>719</v>
      </c>
      <c r="D41" s="3" t="s">
        <v>253</v>
      </c>
      <c r="E41" s="3" t="s">
        <v>169</v>
      </c>
      <c r="F41" s="3">
        <v>6</v>
      </c>
      <c r="G41" s="3"/>
      <c r="H41" s="4">
        <v>40.5</v>
      </c>
      <c r="I41" s="18">
        <f t="shared" si="2"/>
        <v>49.004999999999995</v>
      </c>
      <c r="J41" s="18"/>
      <c r="K41" s="20"/>
      <c r="L41" s="18"/>
    </row>
    <row r="42" spans="1:13" ht="30" customHeight="1" x14ac:dyDescent="0.3">
      <c r="A42" s="19" t="s">
        <v>1556</v>
      </c>
      <c r="B42" s="3" t="s">
        <v>1555</v>
      </c>
      <c r="C42" s="3" t="s">
        <v>719</v>
      </c>
      <c r="D42" s="3" t="s">
        <v>253</v>
      </c>
      <c r="E42" s="3" t="s">
        <v>169</v>
      </c>
      <c r="F42" s="3">
        <v>6</v>
      </c>
      <c r="G42" s="3"/>
      <c r="H42" s="4">
        <v>26.86</v>
      </c>
      <c r="I42" s="18">
        <f t="shared" si="2"/>
        <v>32.500599999999999</v>
      </c>
      <c r="J42" s="18"/>
      <c r="K42" s="20"/>
      <c r="L42" s="18"/>
    </row>
    <row r="43" spans="1:13" ht="30" customHeight="1" x14ac:dyDescent="0.3">
      <c r="A43" s="19" t="s">
        <v>1961</v>
      </c>
      <c r="B43" s="3" t="s">
        <v>454</v>
      </c>
      <c r="C43" s="3" t="s">
        <v>719</v>
      </c>
      <c r="D43" s="3" t="s">
        <v>253</v>
      </c>
      <c r="E43" s="3" t="s">
        <v>169</v>
      </c>
      <c r="F43" s="3">
        <v>1</v>
      </c>
      <c r="G43" s="3"/>
      <c r="H43" s="4">
        <v>159</v>
      </c>
      <c r="I43" s="18">
        <f t="shared" si="2"/>
        <v>192.39</v>
      </c>
      <c r="J43" s="18"/>
      <c r="K43" s="20"/>
      <c r="L43" s="18"/>
    </row>
    <row r="44" spans="1:13" ht="30" customHeight="1" x14ac:dyDescent="0.3">
      <c r="A44" s="27" t="s">
        <v>1070</v>
      </c>
      <c r="B44" s="47" t="s">
        <v>454</v>
      </c>
      <c r="C44" s="47" t="s">
        <v>719</v>
      </c>
      <c r="D44" s="47" t="s">
        <v>253</v>
      </c>
      <c r="E44" s="46">
        <v>1989</v>
      </c>
      <c r="F44" s="46">
        <v>1</v>
      </c>
      <c r="G44" s="3"/>
      <c r="H44" s="4">
        <v>625</v>
      </c>
      <c r="I44" s="18">
        <f t="shared" si="2"/>
        <v>756.25</v>
      </c>
      <c r="J44" s="18"/>
      <c r="K44" s="20"/>
      <c r="L44" s="18"/>
    </row>
    <row r="45" spans="1:13" ht="30" customHeight="1" x14ac:dyDescent="0.3">
      <c r="A45" s="19" t="s">
        <v>1174</v>
      </c>
      <c r="B45" s="3" t="s">
        <v>1173</v>
      </c>
      <c r="C45" s="3" t="s">
        <v>719</v>
      </c>
      <c r="D45" s="3" t="s">
        <v>253</v>
      </c>
      <c r="E45" s="3" t="s">
        <v>169</v>
      </c>
      <c r="F45" s="3">
        <v>12</v>
      </c>
      <c r="G45" s="3"/>
      <c r="H45" s="4">
        <v>30.99</v>
      </c>
      <c r="I45" s="18">
        <f t="shared" si="2"/>
        <v>37.497899999999994</v>
      </c>
      <c r="J45" s="18"/>
      <c r="K45" s="20"/>
      <c r="L45" s="18"/>
    </row>
    <row r="46" spans="1:13" ht="30" customHeight="1" x14ac:dyDescent="0.3">
      <c r="A46" s="27" t="s">
        <v>1416</v>
      </c>
      <c r="B46" s="47" t="s">
        <v>1397</v>
      </c>
      <c r="C46" s="3" t="s">
        <v>719</v>
      </c>
      <c r="D46" s="47" t="s">
        <v>253</v>
      </c>
      <c r="E46" s="46" t="s">
        <v>169</v>
      </c>
      <c r="F46" s="46">
        <v>3</v>
      </c>
      <c r="G46" s="3"/>
      <c r="H46" s="4">
        <v>20</v>
      </c>
      <c r="I46" s="18">
        <f t="shared" si="2"/>
        <v>24.2</v>
      </c>
      <c r="J46" s="18"/>
      <c r="K46" s="20"/>
      <c r="L46" s="18"/>
    </row>
    <row r="47" spans="1:13" ht="30" customHeight="1" x14ac:dyDescent="0.3">
      <c r="A47" s="19" t="s">
        <v>907</v>
      </c>
      <c r="B47" s="3" t="s">
        <v>114</v>
      </c>
      <c r="C47" s="3" t="s">
        <v>719</v>
      </c>
      <c r="D47" s="3" t="s">
        <v>253</v>
      </c>
      <c r="E47" s="3" t="s">
        <v>169</v>
      </c>
      <c r="F47" s="3">
        <v>12</v>
      </c>
      <c r="G47" s="3"/>
      <c r="H47" s="4">
        <v>21.9</v>
      </c>
      <c r="I47" s="18">
        <f t="shared" si="2"/>
        <v>26.498999999999999</v>
      </c>
      <c r="J47" s="3"/>
      <c r="K47" s="20"/>
      <c r="L47" s="18"/>
    </row>
    <row r="48" spans="1:13" ht="30" customHeight="1" x14ac:dyDescent="0.3">
      <c r="A48" s="19" t="s">
        <v>430</v>
      </c>
      <c r="B48" s="3" t="s">
        <v>114</v>
      </c>
      <c r="C48" s="3" t="s">
        <v>719</v>
      </c>
      <c r="D48" s="3" t="s">
        <v>253</v>
      </c>
      <c r="E48" s="3" t="s">
        <v>169</v>
      </c>
      <c r="F48" s="3">
        <v>12</v>
      </c>
      <c r="G48" s="3">
        <v>0.375</v>
      </c>
      <c r="H48" s="4">
        <v>11.98</v>
      </c>
      <c r="I48" s="18">
        <f t="shared" si="2"/>
        <v>14.495800000000001</v>
      </c>
      <c r="J48" s="3"/>
      <c r="K48" s="20"/>
      <c r="L48" s="18"/>
    </row>
    <row r="49" spans="1:13" ht="30" customHeight="1" x14ac:dyDescent="0.3">
      <c r="A49" s="19" t="s">
        <v>1596</v>
      </c>
      <c r="B49" s="3" t="s">
        <v>114</v>
      </c>
      <c r="C49" s="3" t="s">
        <v>719</v>
      </c>
      <c r="D49" s="3" t="s">
        <v>253</v>
      </c>
      <c r="E49" s="3" t="s">
        <v>169</v>
      </c>
      <c r="F49" s="3">
        <v>12</v>
      </c>
      <c r="G49" s="3"/>
      <c r="H49" s="4">
        <v>28.93</v>
      </c>
      <c r="I49" s="18">
        <f t="shared" si="2"/>
        <v>35.005299999999998</v>
      </c>
      <c r="J49" s="3" t="s">
        <v>10</v>
      </c>
      <c r="K49" s="20"/>
      <c r="L49" s="18"/>
    </row>
    <row r="50" spans="1:13" ht="30" customHeight="1" x14ac:dyDescent="0.3">
      <c r="A50" s="19" t="s">
        <v>429</v>
      </c>
      <c r="B50" s="3" t="s">
        <v>114</v>
      </c>
      <c r="C50" s="3" t="s">
        <v>719</v>
      </c>
      <c r="D50" s="3" t="s">
        <v>253</v>
      </c>
      <c r="E50" s="3">
        <v>2008</v>
      </c>
      <c r="F50" s="3">
        <v>12</v>
      </c>
      <c r="G50" s="3"/>
      <c r="H50" s="4">
        <v>28.1</v>
      </c>
      <c r="I50" s="18">
        <f t="shared" si="2"/>
        <v>34.000999999999998</v>
      </c>
      <c r="J50" s="3"/>
      <c r="K50" s="20"/>
      <c r="L50" s="18"/>
    </row>
    <row r="51" spans="1:13" ht="30" customHeight="1" x14ac:dyDescent="0.3">
      <c r="A51" s="19" t="s">
        <v>707</v>
      </c>
      <c r="B51" s="3" t="s">
        <v>114</v>
      </c>
      <c r="C51" s="3" t="s">
        <v>719</v>
      </c>
      <c r="D51" s="3" t="s">
        <v>253</v>
      </c>
      <c r="E51" s="3" t="s">
        <v>169</v>
      </c>
      <c r="F51" s="3">
        <v>12</v>
      </c>
      <c r="G51" s="3"/>
      <c r="H51" s="4">
        <v>28.1</v>
      </c>
      <c r="I51" s="18">
        <f t="shared" si="2"/>
        <v>34.000999999999998</v>
      </c>
      <c r="J51" s="3"/>
      <c r="K51" s="20"/>
      <c r="L51" s="18"/>
    </row>
    <row r="52" spans="1:13" ht="30" customHeight="1" x14ac:dyDescent="0.3">
      <c r="A52" s="19" t="s">
        <v>706</v>
      </c>
      <c r="B52" s="3" t="s">
        <v>114</v>
      </c>
      <c r="C52" s="3" t="s">
        <v>719</v>
      </c>
      <c r="D52" s="3" t="s">
        <v>253</v>
      </c>
      <c r="E52" s="3" t="s">
        <v>169</v>
      </c>
      <c r="F52" s="3">
        <v>1</v>
      </c>
      <c r="G52" s="3"/>
      <c r="H52" s="4">
        <v>26.86</v>
      </c>
      <c r="I52" s="18">
        <f t="shared" si="2"/>
        <v>32.500599999999999</v>
      </c>
      <c r="J52" s="3"/>
      <c r="K52" s="20"/>
      <c r="L52" s="18"/>
    </row>
    <row r="53" spans="1:13" ht="30" customHeight="1" x14ac:dyDescent="0.3">
      <c r="A53" s="27" t="s">
        <v>1417</v>
      </c>
      <c r="B53" s="47" t="s">
        <v>1396</v>
      </c>
      <c r="C53" s="3" t="s">
        <v>719</v>
      </c>
      <c r="D53" s="47" t="s">
        <v>253</v>
      </c>
      <c r="E53" s="46" t="s">
        <v>169</v>
      </c>
      <c r="F53" s="46">
        <v>3</v>
      </c>
      <c r="G53" s="3"/>
      <c r="H53" s="4">
        <v>20</v>
      </c>
      <c r="I53" s="18">
        <f t="shared" si="2"/>
        <v>24.2</v>
      </c>
      <c r="J53" s="18"/>
      <c r="K53" s="20"/>
      <c r="L53" s="18"/>
    </row>
    <row r="54" spans="1:13" ht="30" customHeight="1" x14ac:dyDescent="0.3">
      <c r="A54" s="27" t="s">
        <v>1706</v>
      </c>
      <c r="B54" s="47" t="s">
        <v>1678</v>
      </c>
      <c r="C54" s="47" t="s">
        <v>719</v>
      </c>
      <c r="D54" s="47" t="s">
        <v>253</v>
      </c>
      <c r="E54" s="46" t="s">
        <v>169</v>
      </c>
      <c r="F54" s="46">
        <v>1</v>
      </c>
      <c r="G54" s="3">
        <v>0.25</v>
      </c>
      <c r="H54" s="4">
        <v>10</v>
      </c>
      <c r="I54" s="4">
        <f>H54*Bordeaux!$L$7</f>
        <v>12.1</v>
      </c>
      <c r="J54" s="18" t="s">
        <v>10</v>
      </c>
      <c r="K54" s="20"/>
      <c r="L54" s="18"/>
    </row>
    <row r="55" spans="1:13" ht="30" customHeight="1" x14ac:dyDescent="0.3">
      <c r="A55" s="27" t="s">
        <v>651</v>
      </c>
      <c r="B55" s="47" t="s">
        <v>1175</v>
      </c>
      <c r="C55" s="3" t="s">
        <v>719</v>
      </c>
      <c r="D55" s="47" t="s">
        <v>253</v>
      </c>
      <c r="E55" s="46" t="s">
        <v>169</v>
      </c>
      <c r="F55" s="46">
        <v>12</v>
      </c>
      <c r="G55" s="3"/>
      <c r="H55" s="4">
        <v>21.9</v>
      </c>
      <c r="I55" s="18">
        <f t="shared" ref="I55:I63" si="3">H55*$L$7</f>
        <v>26.498999999999999</v>
      </c>
      <c r="J55" s="18"/>
      <c r="K55" s="20"/>
      <c r="L55" s="18"/>
    </row>
    <row r="56" spans="1:13" ht="30" customHeight="1" x14ac:dyDescent="0.3">
      <c r="A56" s="58" t="s">
        <v>1183</v>
      </c>
      <c r="B56" s="3" t="s">
        <v>1184</v>
      </c>
      <c r="C56" s="3" t="s">
        <v>719</v>
      </c>
      <c r="D56" s="3" t="s">
        <v>253</v>
      </c>
      <c r="E56" s="3" t="s">
        <v>169</v>
      </c>
      <c r="F56" s="3">
        <v>12</v>
      </c>
      <c r="G56" s="3"/>
      <c r="H56" s="4">
        <v>37.19</v>
      </c>
      <c r="I56" s="18">
        <f t="shared" si="3"/>
        <v>44.999899999999997</v>
      </c>
      <c r="J56" s="18"/>
      <c r="K56" s="20"/>
      <c r="L56" s="18"/>
      <c r="M56" s="2"/>
    </row>
    <row r="57" spans="1:13" ht="30" customHeight="1" x14ac:dyDescent="0.3">
      <c r="A57" s="19" t="s">
        <v>166</v>
      </c>
      <c r="B57" s="3" t="s">
        <v>80</v>
      </c>
      <c r="C57" s="3" t="s">
        <v>719</v>
      </c>
      <c r="D57" s="3" t="s">
        <v>253</v>
      </c>
      <c r="E57" s="3" t="s">
        <v>167</v>
      </c>
      <c r="F57" s="3">
        <v>1</v>
      </c>
      <c r="G57" s="3"/>
      <c r="H57" s="4">
        <v>18</v>
      </c>
      <c r="I57" s="18">
        <f t="shared" si="3"/>
        <v>21.78</v>
      </c>
      <c r="J57" s="18"/>
      <c r="K57" s="20"/>
      <c r="L57" s="18"/>
    </row>
    <row r="58" spans="1:13" ht="30" customHeight="1" x14ac:dyDescent="0.3">
      <c r="A58" s="19" t="s">
        <v>168</v>
      </c>
      <c r="B58" s="3" t="s">
        <v>80</v>
      </c>
      <c r="C58" s="3" t="s">
        <v>719</v>
      </c>
      <c r="D58" s="3" t="s">
        <v>253</v>
      </c>
      <c r="E58" s="3" t="s">
        <v>167</v>
      </c>
      <c r="F58" s="3">
        <v>1</v>
      </c>
      <c r="G58" s="3"/>
      <c r="H58" s="4">
        <v>25</v>
      </c>
      <c r="I58" s="18">
        <f t="shared" si="3"/>
        <v>30.25</v>
      </c>
      <c r="J58" s="18"/>
      <c r="K58" s="20"/>
      <c r="L58" s="18"/>
    </row>
    <row r="59" spans="1:13" ht="30" customHeight="1" x14ac:dyDescent="0.3">
      <c r="A59" s="19" t="s">
        <v>1084</v>
      </c>
      <c r="B59" s="3" t="s">
        <v>120</v>
      </c>
      <c r="C59" s="3" t="s">
        <v>719</v>
      </c>
      <c r="D59" s="3" t="s">
        <v>253</v>
      </c>
      <c r="E59" s="3" t="s">
        <v>169</v>
      </c>
      <c r="F59" s="3">
        <v>6</v>
      </c>
      <c r="G59" s="3"/>
      <c r="H59" s="4">
        <v>59</v>
      </c>
      <c r="I59" s="18">
        <f t="shared" si="3"/>
        <v>71.39</v>
      </c>
      <c r="J59" s="18"/>
      <c r="K59" s="20"/>
      <c r="L59" s="18"/>
    </row>
    <row r="60" spans="1:13" ht="30" customHeight="1" x14ac:dyDescent="0.3">
      <c r="A60" s="19" t="s">
        <v>1831</v>
      </c>
      <c r="B60" s="47" t="s">
        <v>414</v>
      </c>
      <c r="C60" s="3" t="s">
        <v>719</v>
      </c>
      <c r="D60" s="3" t="s">
        <v>253</v>
      </c>
      <c r="E60" s="3" t="s">
        <v>169</v>
      </c>
      <c r="F60" s="3">
        <v>6</v>
      </c>
      <c r="G60" s="3"/>
      <c r="H60" s="4">
        <v>65.5</v>
      </c>
      <c r="I60" s="18">
        <f t="shared" si="3"/>
        <v>79.254999999999995</v>
      </c>
      <c r="J60" s="18"/>
      <c r="K60" s="20"/>
      <c r="L60" s="18"/>
    </row>
    <row r="61" spans="1:13" ht="30" customHeight="1" x14ac:dyDescent="0.3">
      <c r="A61" s="27" t="s">
        <v>666</v>
      </c>
      <c r="B61" s="47" t="s">
        <v>414</v>
      </c>
      <c r="C61" s="47" t="s">
        <v>719</v>
      </c>
      <c r="D61" s="47" t="s">
        <v>253</v>
      </c>
      <c r="E61" s="46" t="s">
        <v>169</v>
      </c>
      <c r="F61" s="46">
        <v>1</v>
      </c>
      <c r="G61" s="3">
        <v>1.5</v>
      </c>
      <c r="H61" s="4">
        <v>1250</v>
      </c>
      <c r="I61" s="18">
        <f t="shared" si="3"/>
        <v>1512.5</v>
      </c>
      <c r="J61" s="18"/>
      <c r="K61" s="20"/>
      <c r="L61" s="18"/>
    </row>
    <row r="62" spans="1:13" ht="30" customHeight="1" x14ac:dyDescent="0.3">
      <c r="A62" s="19" t="s">
        <v>747</v>
      </c>
      <c r="B62" s="3" t="s">
        <v>439</v>
      </c>
      <c r="C62" s="3" t="s">
        <v>719</v>
      </c>
      <c r="D62" s="3" t="s">
        <v>253</v>
      </c>
      <c r="E62" s="46">
        <v>1975</v>
      </c>
      <c r="F62" s="46">
        <v>1</v>
      </c>
      <c r="G62" s="3"/>
      <c r="H62" s="4">
        <v>225</v>
      </c>
      <c r="I62" s="18">
        <f t="shared" si="3"/>
        <v>272.25</v>
      </c>
      <c r="J62" s="18"/>
      <c r="K62" s="20"/>
      <c r="L62" s="18"/>
    </row>
    <row r="63" spans="1:13" ht="30" customHeight="1" x14ac:dyDescent="0.3">
      <c r="A63" s="19" t="s">
        <v>387</v>
      </c>
      <c r="B63" s="3" t="s">
        <v>649</v>
      </c>
      <c r="C63" s="3" t="s">
        <v>719</v>
      </c>
      <c r="D63" s="3" t="s">
        <v>256</v>
      </c>
      <c r="E63" s="3" t="s">
        <v>169</v>
      </c>
      <c r="F63" s="3">
        <v>12</v>
      </c>
      <c r="G63" s="3"/>
      <c r="H63" s="4">
        <v>7.85</v>
      </c>
      <c r="I63" s="18">
        <f t="shared" si="3"/>
        <v>9.4984999999999999</v>
      </c>
      <c r="J63" s="18"/>
      <c r="K63" s="20"/>
      <c r="L63" s="18"/>
    </row>
    <row r="64" spans="1:13" ht="30" customHeight="1" x14ac:dyDescent="0.3">
      <c r="A64" s="24"/>
      <c r="B64" s="25"/>
      <c r="C64" s="25"/>
      <c r="D64" s="25"/>
      <c r="E64" s="25"/>
      <c r="F64" s="25"/>
      <c r="G64" s="25"/>
      <c r="H64" s="26"/>
      <c r="I64" s="26"/>
      <c r="J64" s="51"/>
      <c r="K64" s="52"/>
      <c r="L64" s="18"/>
    </row>
    <row r="65" spans="1:12" ht="15.6" x14ac:dyDescent="0.3">
      <c r="A65" s="28" t="s">
        <v>237</v>
      </c>
      <c r="B65" s="29"/>
      <c r="C65" s="29"/>
      <c r="D65" s="29"/>
      <c r="E65" s="17"/>
      <c r="F65" s="82" t="s">
        <v>238</v>
      </c>
      <c r="G65" s="82"/>
      <c r="H65" s="30"/>
      <c r="I65" s="30"/>
      <c r="J65" s="31"/>
      <c r="K65" s="32" t="s">
        <v>239</v>
      </c>
    </row>
    <row r="66" spans="1:12" ht="15.6" x14ac:dyDescent="0.3">
      <c r="A66" s="33" t="s">
        <v>240</v>
      </c>
      <c r="B66" s="34"/>
      <c r="C66" s="34"/>
      <c r="D66" s="34"/>
      <c r="E66" s="3"/>
      <c r="F66" s="79" t="s">
        <v>241</v>
      </c>
      <c r="G66" s="79"/>
      <c r="H66" s="35"/>
      <c r="I66" s="35"/>
      <c r="K66" s="36" t="s">
        <v>242</v>
      </c>
    </row>
    <row r="67" spans="1:12" x14ac:dyDescent="0.3">
      <c r="A67" s="33" t="s">
        <v>243</v>
      </c>
      <c r="B67" s="34"/>
      <c r="C67" s="34"/>
      <c r="D67" s="34"/>
      <c r="E67" s="37"/>
      <c r="F67" s="79" t="s">
        <v>244</v>
      </c>
      <c r="G67" s="79"/>
      <c r="H67" s="35"/>
      <c r="I67" s="35"/>
      <c r="K67" s="38"/>
    </row>
    <row r="68" spans="1:12" x14ac:dyDescent="0.3">
      <c r="A68" s="33" t="s">
        <v>245</v>
      </c>
      <c r="B68" s="34"/>
      <c r="C68" s="34"/>
      <c r="D68" s="34"/>
      <c r="E68" s="37"/>
      <c r="F68" s="79" t="s">
        <v>246</v>
      </c>
      <c r="G68" s="79"/>
      <c r="H68" s="35"/>
      <c r="I68" s="35"/>
      <c r="K68" s="38"/>
    </row>
    <row r="69" spans="1:12" x14ac:dyDescent="0.3">
      <c r="A69" s="33" t="s">
        <v>333</v>
      </c>
      <c r="B69" s="34"/>
      <c r="C69" s="34"/>
      <c r="D69" s="34"/>
      <c r="E69" s="37"/>
      <c r="F69" s="37"/>
      <c r="G69" s="34"/>
      <c r="H69" s="35"/>
      <c r="I69" s="35"/>
      <c r="K69" s="38"/>
    </row>
    <row r="70" spans="1:12" x14ac:dyDescent="0.3">
      <c r="A70" s="40" t="s">
        <v>247</v>
      </c>
      <c r="B70" s="41"/>
      <c r="C70" s="41"/>
      <c r="D70" s="41"/>
      <c r="E70" s="42"/>
      <c r="F70" s="42"/>
      <c r="G70" s="41"/>
      <c r="H70" s="43"/>
      <c r="I70" s="43"/>
      <c r="J70" s="44"/>
      <c r="K70" s="45"/>
    </row>
    <row r="71" spans="1:12" ht="15.6" x14ac:dyDescent="0.3">
      <c r="A71" s="3"/>
      <c r="B71" s="3"/>
      <c r="C71" s="3"/>
      <c r="D71" s="3"/>
      <c r="E71" s="3"/>
      <c r="F71" s="3"/>
      <c r="G71" s="3"/>
      <c r="H71" s="4"/>
      <c r="I71" s="4"/>
      <c r="J71" s="3"/>
      <c r="K71" s="1"/>
      <c r="L71" s="1"/>
    </row>
  </sheetData>
  <autoFilter ref="A7:K62" xr:uid="{711094C6-E5F6-4F53-BB6A-173F584B0FB6}"/>
  <sortState xmlns:xlrd2="http://schemas.microsoft.com/office/spreadsheetml/2017/richdata2" ref="A8:K63">
    <sortCondition ref="D8:D63"/>
    <sortCondition ref="B8:B63"/>
    <sortCondition ref="A8:A63"/>
    <sortCondition ref="E8:E63"/>
  </sortState>
  <mergeCells count="6">
    <mergeCell ref="F67:G67"/>
    <mergeCell ref="F68:G68"/>
    <mergeCell ref="A1:K1"/>
    <mergeCell ref="A2:K2"/>
    <mergeCell ref="F65:G65"/>
    <mergeCell ref="F66:G66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17C3-01B4-4B7D-8261-19FF2A44827E}">
  <sheetPr codeName="Sheet7">
    <tabColor theme="9" tint="0.59999389629810485"/>
  </sheetPr>
  <dimension ref="A1:N641"/>
  <sheetViews>
    <sheetView showGridLines="0" topLeftCell="A434" zoomScale="80" zoomScaleNormal="80" workbookViewId="0">
      <selection activeCell="A443" sqref="A443:XFD443"/>
    </sheetView>
  </sheetViews>
  <sheetFormatPr defaultColWidth="8.77734375" defaultRowHeight="14.4" x14ac:dyDescent="0.3"/>
  <cols>
    <col min="1" max="1" width="61" style="68" customWidth="1"/>
    <col min="2" max="2" width="35.109375" customWidth="1"/>
    <col min="3" max="3" width="16.6640625" bestFit="1" customWidth="1"/>
    <col min="4" max="4" width="17.77734375" customWidth="1"/>
    <col min="5" max="5" width="12.109375" bestFit="1" customWidth="1"/>
    <col min="6" max="6" width="10.109375" customWidth="1"/>
    <col min="7" max="7" width="10.6640625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67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67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5.6" x14ac:dyDescent="0.3">
      <c r="A5" s="67"/>
      <c r="B5" s="3"/>
      <c r="C5" s="3"/>
      <c r="D5" s="3"/>
      <c r="E5" s="3"/>
      <c r="F5" s="3"/>
      <c r="G5" s="3"/>
      <c r="H5" s="4"/>
      <c r="I5" s="4"/>
      <c r="J5" s="3"/>
      <c r="K5" s="5"/>
      <c r="L5" s="1"/>
    </row>
    <row r="6" spans="1:12" ht="16.2" thickBot="1" x14ac:dyDescent="0.35">
      <c r="A6" s="8" t="s">
        <v>1099</v>
      </c>
      <c r="B6" s="9" t="s">
        <v>0</v>
      </c>
      <c r="C6" s="9"/>
      <c r="D6" s="9" t="s">
        <v>252</v>
      </c>
      <c r="E6" s="9" t="s">
        <v>1</v>
      </c>
      <c r="F6" s="9" t="s">
        <v>2</v>
      </c>
      <c r="G6" s="9" t="s">
        <v>313</v>
      </c>
      <c r="H6" s="10" t="s">
        <v>323</v>
      </c>
      <c r="I6" s="10" t="s">
        <v>323</v>
      </c>
      <c r="J6" s="9"/>
      <c r="K6" s="11"/>
      <c r="L6" s="6"/>
    </row>
    <row r="7" spans="1:12" ht="16.2" thickBot="1" x14ac:dyDescent="0.35">
      <c r="A7" s="57" t="s">
        <v>1096</v>
      </c>
      <c r="B7" s="13"/>
      <c r="C7" s="13"/>
      <c r="D7" s="13"/>
      <c r="E7" s="13"/>
      <c r="F7" s="13"/>
      <c r="G7" s="13" t="s">
        <v>3</v>
      </c>
      <c r="H7" s="14" t="s">
        <v>5</v>
      </c>
      <c r="I7" s="14" t="s">
        <v>4</v>
      </c>
      <c r="J7" s="13"/>
      <c r="K7" s="15" t="s">
        <v>6</v>
      </c>
      <c r="L7" s="16">
        <v>1.21</v>
      </c>
    </row>
    <row r="8" spans="1:12" ht="30" customHeight="1" x14ac:dyDescent="0.3">
      <c r="A8" s="27" t="s">
        <v>267</v>
      </c>
      <c r="B8" s="47" t="s">
        <v>576</v>
      </c>
      <c r="C8" s="47"/>
      <c r="D8" s="47" t="s">
        <v>39</v>
      </c>
      <c r="E8" s="46">
        <v>1971</v>
      </c>
      <c r="F8" s="46">
        <v>1</v>
      </c>
      <c r="G8" s="3"/>
      <c r="H8" s="4">
        <v>2</v>
      </c>
      <c r="I8" s="4">
        <f>H8*$L$7</f>
        <v>2.42</v>
      </c>
      <c r="J8" s="18"/>
      <c r="K8" s="20"/>
      <c r="L8" s="18"/>
    </row>
    <row r="9" spans="1:12" ht="30" customHeight="1" x14ac:dyDescent="0.3">
      <c r="A9" s="27" t="s">
        <v>670</v>
      </c>
      <c r="B9" s="47" t="s">
        <v>408</v>
      </c>
      <c r="C9" s="47"/>
      <c r="D9" s="47" t="s">
        <v>39</v>
      </c>
      <c r="E9" s="46">
        <v>2011</v>
      </c>
      <c r="F9" s="46">
        <v>5</v>
      </c>
      <c r="G9" s="3"/>
      <c r="H9" s="4">
        <v>5</v>
      </c>
      <c r="I9" s="4">
        <f>H9*$L$7</f>
        <v>6.05</v>
      </c>
      <c r="J9" s="18"/>
      <c r="K9" s="20"/>
      <c r="L9" s="18"/>
    </row>
    <row r="10" spans="1:12" ht="30" customHeight="1" x14ac:dyDescent="0.3">
      <c r="A10" s="19" t="s">
        <v>49</v>
      </c>
      <c r="B10" s="3" t="s">
        <v>1102</v>
      </c>
      <c r="C10" s="3"/>
      <c r="D10" s="3" t="s">
        <v>39</v>
      </c>
      <c r="E10" s="3">
        <v>2009</v>
      </c>
      <c r="F10" s="3">
        <v>1</v>
      </c>
      <c r="G10" s="3"/>
      <c r="H10" s="4">
        <v>5</v>
      </c>
      <c r="I10" s="4">
        <f t="shared" ref="I10:I72" si="0">H10*$L$7</f>
        <v>6.05</v>
      </c>
      <c r="J10" s="18"/>
      <c r="K10" s="20"/>
      <c r="L10" s="18"/>
    </row>
    <row r="11" spans="1:12" ht="30" customHeight="1" x14ac:dyDescent="0.3">
      <c r="A11" s="27" t="s">
        <v>266</v>
      </c>
      <c r="B11" s="47" t="s">
        <v>576</v>
      </c>
      <c r="C11" s="47"/>
      <c r="D11" s="47" t="s">
        <v>39</v>
      </c>
      <c r="E11" s="46">
        <v>1970</v>
      </c>
      <c r="F11" s="46">
        <v>1</v>
      </c>
      <c r="G11" s="3"/>
      <c r="H11" s="4">
        <v>5</v>
      </c>
      <c r="I11" s="4">
        <f t="shared" si="0"/>
        <v>6.05</v>
      </c>
      <c r="J11" s="18"/>
      <c r="K11" s="20"/>
      <c r="L11" s="18"/>
    </row>
    <row r="12" spans="1:12" ht="30" customHeight="1" x14ac:dyDescent="0.3">
      <c r="A12" s="27" t="s">
        <v>370</v>
      </c>
      <c r="B12" s="47" t="s">
        <v>576</v>
      </c>
      <c r="C12" s="47"/>
      <c r="D12" s="47" t="s">
        <v>39</v>
      </c>
      <c r="E12" s="46">
        <v>1978</v>
      </c>
      <c r="F12" s="46">
        <v>1</v>
      </c>
      <c r="G12" s="3"/>
      <c r="H12" s="4">
        <v>5</v>
      </c>
      <c r="I12" s="4">
        <f t="shared" si="0"/>
        <v>6.05</v>
      </c>
      <c r="J12" s="18"/>
      <c r="K12" s="20"/>
      <c r="L12" s="18"/>
    </row>
    <row r="13" spans="1:12" ht="30" customHeight="1" x14ac:dyDescent="0.3">
      <c r="A13" s="58" t="s">
        <v>1299</v>
      </c>
      <c r="B13" s="3" t="s">
        <v>1300</v>
      </c>
      <c r="C13" s="3"/>
      <c r="D13" s="3" t="s">
        <v>39</v>
      </c>
      <c r="E13" s="3">
        <v>2000</v>
      </c>
      <c r="F13" s="3">
        <v>1</v>
      </c>
      <c r="G13" s="3"/>
      <c r="H13" s="4">
        <v>5</v>
      </c>
      <c r="I13" s="4">
        <f t="shared" si="0"/>
        <v>6.05</v>
      </c>
      <c r="J13" s="18" t="s">
        <v>10</v>
      </c>
      <c r="K13" s="20"/>
      <c r="L13" s="18"/>
    </row>
    <row r="14" spans="1:12" ht="30" customHeight="1" x14ac:dyDescent="0.3">
      <c r="A14" s="27" t="s">
        <v>1576</v>
      </c>
      <c r="B14" s="47" t="s">
        <v>408</v>
      </c>
      <c r="C14" s="47"/>
      <c r="D14" s="47" t="s">
        <v>39</v>
      </c>
      <c r="E14" s="46">
        <v>2007</v>
      </c>
      <c r="F14" s="46">
        <v>11</v>
      </c>
      <c r="G14" s="3"/>
      <c r="H14" s="4">
        <v>5</v>
      </c>
      <c r="I14" s="4">
        <f t="shared" si="0"/>
        <v>6.05</v>
      </c>
      <c r="J14" s="18" t="s">
        <v>10</v>
      </c>
      <c r="K14" s="20"/>
      <c r="L14" s="18"/>
    </row>
    <row r="15" spans="1:12" ht="30" customHeight="1" x14ac:dyDescent="0.3">
      <c r="A15" s="27" t="s">
        <v>1579</v>
      </c>
      <c r="B15" s="47" t="s">
        <v>17</v>
      </c>
      <c r="C15" s="47"/>
      <c r="D15" s="47" t="s">
        <v>39</v>
      </c>
      <c r="E15" s="46">
        <v>2009</v>
      </c>
      <c r="F15" s="46">
        <v>12</v>
      </c>
      <c r="G15" s="3"/>
      <c r="H15" s="4">
        <v>5</v>
      </c>
      <c r="I15" s="4">
        <f t="shared" si="0"/>
        <v>6.05</v>
      </c>
      <c r="J15" s="18" t="s">
        <v>10</v>
      </c>
      <c r="K15" s="20"/>
      <c r="L15" s="18"/>
    </row>
    <row r="16" spans="1:12" ht="30" customHeight="1" x14ac:dyDescent="0.3">
      <c r="A16" s="58" t="s">
        <v>198</v>
      </c>
      <c r="B16" s="3" t="s">
        <v>196</v>
      </c>
      <c r="C16" s="3"/>
      <c r="D16" s="3" t="s">
        <v>260</v>
      </c>
      <c r="E16" s="70" t="s">
        <v>169</v>
      </c>
      <c r="F16" s="3">
        <v>1</v>
      </c>
      <c r="G16" s="3"/>
      <c r="H16" s="4">
        <v>5</v>
      </c>
      <c r="I16" s="4">
        <f t="shared" si="0"/>
        <v>6.05</v>
      </c>
      <c r="J16" s="18"/>
      <c r="K16" s="20"/>
      <c r="L16" s="18"/>
    </row>
    <row r="17" spans="1:12" ht="30" customHeight="1" x14ac:dyDescent="0.3">
      <c r="A17" s="27" t="s">
        <v>1307</v>
      </c>
      <c r="B17" s="47" t="s">
        <v>338</v>
      </c>
      <c r="C17" s="47"/>
      <c r="D17" s="47" t="s">
        <v>39</v>
      </c>
      <c r="E17" s="46">
        <v>2019</v>
      </c>
      <c r="F17" s="46">
        <v>3</v>
      </c>
      <c r="G17" s="3">
        <v>0.375</v>
      </c>
      <c r="H17" s="4">
        <v>6.2</v>
      </c>
      <c r="I17" s="4">
        <f t="shared" si="0"/>
        <v>7.5019999999999998</v>
      </c>
      <c r="J17" s="18"/>
      <c r="K17" s="20"/>
      <c r="L17" s="18"/>
    </row>
    <row r="18" spans="1:12" ht="30" customHeight="1" x14ac:dyDescent="0.3">
      <c r="A18" s="19" t="s">
        <v>1159</v>
      </c>
      <c r="B18" s="3" t="s">
        <v>221</v>
      </c>
      <c r="C18" s="3" t="s">
        <v>340</v>
      </c>
      <c r="D18" s="3" t="s">
        <v>255</v>
      </c>
      <c r="E18" s="3">
        <v>2023</v>
      </c>
      <c r="F18" s="3">
        <v>12</v>
      </c>
      <c r="G18" s="3"/>
      <c r="H18" s="4">
        <v>7.03</v>
      </c>
      <c r="I18" s="4">
        <f t="shared" si="0"/>
        <v>8.5062999999999995</v>
      </c>
      <c r="J18" s="18"/>
      <c r="K18" s="20"/>
      <c r="L18" s="18"/>
    </row>
    <row r="19" spans="1:12" ht="30" customHeight="1" x14ac:dyDescent="0.3">
      <c r="A19" s="19" t="s">
        <v>1162</v>
      </c>
      <c r="B19" s="3" t="s">
        <v>221</v>
      </c>
      <c r="C19" s="3"/>
      <c r="D19" s="3" t="s">
        <v>255</v>
      </c>
      <c r="E19" s="3">
        <v>2022</v>
      </c>
      <c r="F19" s="3">
        <v>12</v>
      </c>
      <c r="G19" s="3"/>
      <c r="H19" s="4">
        <v>7.03</v>
      </c>
      <c r="I19" s="4">
        <f t="shared" si="0"/>
        <v>8.5062999999999995</v>
      </c>
      <c r="J19" s="18"/>
      <c r="K19" s="20"/>
      <c r="L19" s="18"/>
    </row>
    <row r="20" spans="1:12" ht="30" customHeight="1" x14ac:dyDescent="0.3">
      <c r="A20" s="58" t="s">
        <v>617</v>
      </c>
      <c r="B20" s="3" t="s">
        <v>564</v>
      </c>
      <c r="C20" s="3" t="s">
        <v>358</v>
      </c>
      <c r="D20" s="3" t="s">
        <v>916</v>
      </c>
      <c r="E20" s="70">
        <v>2023</v>
      </c>
      <c r="F20" s="3">
        <v>12</v>
      </c>
      <c r="G20" s="3"/>
      <c r="H20" s="4">
        <v>6.61</v>
      </c>
      <c r="I20" s="4">
        <f t="shared" si="0"/>
        <v>7.9981</v>
      </c>
      <c r="J20" s="18"/>
      <c r="K20" s="20"/>
      <c r="L20" s="18"/>
    </row>
    <row r="21" spans="1:12" ht="30" customHeight="1" x14ac:dyDescent="0.3">
      <c r="A21" s="58" t="s">
        <v>988</v>
      </c>
      <c r="B21" s="3" t="s">
        <v>564</v>
      </c>
      <c r="C21" s="3"/>
      <c r="D21" s="3" t="s">
        <v>916</v>
      </c>
      <c r="E21" s="70">
        <v>2022</v>
      </c>
      <c r="F21" s="3">
        <v>12</v>
      </c>
      <c r="G21" s="3"/>
      <c r="H21" s="4">
        <v>6.61</v>
      </c>
      <c r="I21" s="4">
        <f t="shared" si="0"/>
        <v>7.9981</v>
      </c>
      <c r="J21" s="18"/>
      <c r="K21" s="20"/>
      <c r="L21" s="18"/>
    </row>
    <row r="22" spans="1:12" ht="30" customHeight="1" x14ac:dyDescent="0.3">
      <c r="A22" s="58" t="s">
        <v>335</v>
      </c>
      <c r="B22" s="3" t="s">
        <v>564</v>
      </c>
      <c r="C22" s="3" t="s">
        <v>340</v>
      </c>
      <c r="D22" s="3" t="s">
        <v>916</v>
      </c>
      <c r="E22" s="70">
        <v>2023</v>
      </c>
      <c r="F22" s="3">
        <v>12</v>
      </c>
      <c r="G22" s="3"/>
      <c r="H22" s="4">
        <v>6.61</v>
      </c>
      <c r="I22" s="4">
        <f t="shared" si="0"/>
        <v>7.9981</v>
      </c>
      <c r="J22" s="18"/>
      <c r="K22" s="20"/>
      <c r="L22" s="18"/>
    </row>
    <row r="23" spans="1:12" ht="30" customHeight="1" x14ac:dyDescent="0.3">
      <c r="A23" s="58" t="s">
        <v>989</v>
      </c>
      <c r="B23" s="3" t="s">
        <v>564</v>
      </c>
      <c r="C23" s="3"/>
      <c r="D23" s="3" t="s">
        <v>916</v>
      </c>
      <c r="E23" s="70">
        <v>2022</v>
      </c>
      <c r="F23" s="3">
        <v>12</v>
      </c>
      <c r="G23" s="3"/>
      <c r="H23" s="4">
        <v>7.44</v>
      </c>
      <c r="I23" s="4">
        <f t="shared" si="0"/>
        <v>9.0023999999999997</v>
      </c>
      <c r="J23" s="18"/>
      <c r="K23" s="20"/>
      <c r="L23" s="18"/>
    </row>
    <row r="24" spans="1:12" ht="30" customHeight="1" x14ac:dyDescent="0.3">
      <c r="A24" s="19" t="s">
        <v>387</v>
      </c>
      <c r="B24" s="3" t="s">
        <v>649</v>
      </c>
      <c r="C24" s="3" t="s">
        <v>719</v>
      </c>
      <c r="D24" s="3" t="s">
        <v>256</v>
      </c>
      <c r="E24" s="3" t="s">
        <v>169</v>
      </c>
      <c r="F24" s="3">
        <v>12</v>
      </c>
      <c r="G24" s="3"/>
      <c r="H24" s="4">
        <v>7.85</v>
      </c>
      <c r="I24" s="4">
        <f t="shared" si="0"/>
        <v>9.4984999999999999</v>
      </c>
      <c r="J24" s="18"/>
      <c r="K24" s="20"/>
      <c r="L24" s="18"/>
    </row>
    <row r="25" spans="1:12" ht="30" customHeight="1" x14ac:dyDescent="0.3">
      <c r="A25" s="58" t="s">
        <v>66</v>
      </c>
      <c r="B25" s="3" t="s">
        <v>65</v>
      </c>
      <c r="C25" s="3" t="s">
        <v>340</v>
      </c>
      <c r="D25" s="3" t="s">
        <v>254</v>
      </c>
      <c r="E25" s="70">
        <v>1975</v>
      </c>
      <c r="F25" s="3">
        <v>5</v>
      </c>
      <c r="G25" s="3">
        <v>0.375</v>
      </c>
      <c r="H25" s="4">
        <v>8</v>
      </c>
      <c r="I25" s="4">
        <f t="shared" si="0"/>
        <v>9.68</v>
      </c>
      <c r="J25" s="18"/>
      <c r="K25" s="20"/>
      <c r="L25" s="18"/>
    </row>
    <row r="26" spans="1:12" ht="30" customHeight="1" x14ac:dyDescent="0.3">
      <c r="A26" s="27" t="s">
        <v>674</v>
      </c>
      <c r="B26" s="47" t="s">
        <v>25</v>
      </c>
      <c r="C26" s="47"/>
      <c r="D26" s="47" t="s">
        <v>39</v>
      </c>
      <c r="E26" s="46">
        <v>2007</v>
      </c>
      <c r="F26" s="46">
        <v>1</v>
      </c>
      <c r="G26" s="3"/>
      <c r="H26" s="4">
        <v>8.26</v>
      </c>
      <c r="I26" s="4">
        <f t="shared" si="0"/>
        <v>9.9946000000000002</v>
      </c>
      <c r="J26" s="18" t="s">
        <v>10</v>
      </c>
      <c r="K26" s="20"/>
      <c r="L26" s="18"/>
    </row>
    <row r="27" spans="1:12" ht="30" customHeight="1" x14ac:dyDescent="0.3">
      <c r="A27" s="19" t="s">
        <v>960</v>
      </c>
      <c r="B27" s="3" t="s">
        <v>689</v>
      </c>
      <c r="C27" s="3"/>
      <c r="D27" s="3" t="s">
        <v>39</v>
      </c>
      <c r="E27" s="3">
        <v>2008</v>
      </c>
      <c r="F27" s="3">
        <v>24</v>
      </c>
      <c r="G27" s="3"/>
      <c r="H27" s="4">
        <v>8.27</v>
      </c>
      <c r="I27" s="4">
        <f t="shared" si="0"/>
        <v>10.006699999999999</v>
      </c>
      <c r="J27" s="18"/>
      <c r="K27" s="20" t="s">
        <v>691</v>
      </c>
      <c r="L27" s="18"/>
    </row>
    <row r="28" spans="1:12" ht="30" customHeight="1" x14ac:dyDescent="0.3">
      <c r="A28" s="19" t="s">
        <v>690</v>
      </c>
      <c r="B28" s="3" t="s">
        <v>689</v>
      </c>
      <c r="C28" s="3" t="s">
        <v>358</v>
      </c>
      <c r="D28" s="3" t="s">
        <v>39</v>
      </c>
      <c r="E28" s="3">
        <v>2008</v>
      </c>
      <c r="F28" s="3">
        <v>12</v>
      </c>
      <c r="G28" s="3"/>
      <c r="H28" s="4">
        <v>8.27</v>
      </c>
      <c r="I28" s="4">
        <f t="shared" si="0"/>
        <v>10.006699999999999</v>
      </c>
      <c r="J28" s="18"/>
      <c r="K28" s="20" t="s">
        <v>691</v>
      </c>
      <c r="L28" s="18"/>
    </row>
    <row r="29" spans="1:12" ht="30" customHeight="1" x14ac:dyDescent="0.3">
      <c r="A29" s="19" t="s">
        <v>1420</v>
      </c>
      <c r="B29" s="3" t="s">
        <v>1158</v>
      </c>
      <c r="C29" s="3"/>
      <c r="D29" s="3" t="s">
        <v>255</v>
      </c>
      <c r="E29" s="3">
        <v>2024</v>
      </c>
      <c r="F29" s="3">
        <v>12</v>
      </c>
      <c r="G29" s="3"/>
      <c r="H29" s="4">
        <v>8.27</v>
      </c>
      <c r="I29" s="4">
        <f t="shared" si="0"/>
        <v>10.006699999999999</v>
      </c>
      <c r="J29" s="18" t="s">
        <v>10</v>
      </c>
      <c r="K29" s="20"/>
      <c r="L29" s="18"/>
    </row>
    <row r="30" spans="1:12" ht="30" customHeight="1" x14ac:dyDescent="0.3">
      <c r="A30" s="19" t="s">
        <v>1421</v>
      </c>
      <c r="B30" s="3" t="s">
        <v>1158</v>
      </c>
      <c r="C30" s="3" t="s">
        <v>340</v>
      </c>
      <c r="D30" s="3" t="s">
        <v>255</v>
      </c>
      <c r="E30" s="3">
        <v>2024</v>
      </c>
      <c r="F30" s="3">
        <v>4</v>
      </c>
      <c r="G30" s="3"/>
      <c r="H30" s="4">
        <v>8.27</v>
      </c>
      <c r="I30" s="4">
        <f t="shared" si="0"/>
        <v>10.006699999999999</v>
      </c>
      <c r="J30" s="18" t="s">
        <v>10</v>
      </c>
      <c r="K30" s="20"/>
      <c r="L30" s="18"/>
    </row>
    <row r="31" spans="1:12" ht="30" customHeight="1" x14ac:dyDescent="0.3">
      <c r="A31" s="19" t="s">
        <v>1426</v>
      </c>
      <c r="B31" s="3" t="s">
        <v>1158</v>
      </c>
      <c r="C31" s="3"/>
      <c r="D31" s="3" t="s">
        <v>255</v>
      </c>
      <c r="E31" s="3">
        <v>2023</v>
      </c>
      <c r="F31" s="3">
        <v>12</v>
      </c>
      <c r="G31" s="3"/>
      <c r="H31" s="4">
        <v>8.27</v>
      </c>
      <c r="I31" s="4">
        <f t="shared" si="0"/>
        <v>10.006699999999999</v>
      </c>
      <c r="J31" s="18" t="s">
        <v>10</v>
      </c>
      <c r="K31" s="20"/>
      <c r="L31" s="18"/>
    </row>
    <row r="32" spans="1:12" ht="30" customHeight="1" x14ac:dyDescent="0.3">
      <c r="A32" s="27" t="s">
        <v>1006</v>
      </c>
      <c r="B32" s="47" t="s">
        <v>339</v>
      </c>
      <c r="C32" s="3" t="s">
        <v>340</v>
      </c>
      <c r="D32" s="47" t="s">
        <v>255</v>
      </c>
      <c r="E32" s="46">
        <v>2023</v>
      </c>
      <c r="F32" s="46">
        <v>12</v>
      </c>
      <c r="G32" s="3"/>
      <c r="H32" s="4">
        <v>8.27</v>
      </c>
      <c r="I32" s="4">
        <f t="shared" si="0"/>
        <v>10.006699999999999</v>
      </c>
      <c r="J32" s="18"/>
      <c r="K32" s="20" t="s">
        <v>34</v>
      </c>
      <c r="L32" s="18"/>
    </row>
    <row r="33" spans="1:12" ht="30" customHeight="1" x14ac:dyDescent="0.3">
      <c r="A33" s="27" t="s">
        <v>1093</v>
      </c>
      <c r="B33" s="47" t="s">
        <v>339</v>
      </c>
      <c r="C33" s="47" t="s">
        <v>437</v>
      </c>
      <c r="D33" s="47" t="s">
        <v>255</v>
      </c>
      <c r="E33" s="46">
        <v>2023</v>
      </c>
      <c r="F33" s="46">
        <v>12</v>
      </c>
      <c r="G33" s="3"/>
      <c r="H33" s="4">
        <v>8.27</v>
      </c>
      <c r="I33" s="4">
        <f t="shared" si="0"/>
        <v>10.006699999999999</v>
      </c>
      <c r="J33" s="18"/>
      <c r="K33" s="20" t="s">
        <v>34</v>
      </c>
      <c r="L33" s="18"/>
    </row>
    <row r="34" spans="1:12" ht="30" customHeight="1" x14ac:dyDescent="0.3">
      <c r="A34" s="27" t="s">
        <v>1094</v>
      </c>
      <c r="B34" s="47" t="s">
        <v>339</v>
      </c>
      <c r="C34" s="47"/>
      <c r="D34" s="47" t="s">
        <v>255</v>
      </c>
      <c r="E34" s="46">
        <v>2023</v>
      </c>
      <c r="F34" s="46">
        <v>12</v>
      </c>
      <c r="G34" s="3"/>
      <c r="H34" s="4">
        <v>8.27</v>
      </c>
      <c r="I34" s="4">
        <f t="shared" si="0"/>
        <v>10.006699999999999</v>
      </c>
      <c r="J34" s="18"/>
      <c r="K34" s="20" t="s">
        <v>34</v>
      </c>
      <c r="L34" s="18"/>
    </row>
    <row r="35" spans="1:12" ht="30" customHeight="1" x14ac:dyDescent="0.3">
      <c r="A35" s="58" t="s">
        <v>281</v>
      </c>
      <c r="B35" s="3" t="s">
        <v>282</v>
      </c>
      <c r="C35" s="3"/>
      <c r="D35" s="3" t="s">
        <v>283</v>
      </c>
      <c r="E35" s="70">
        <v>2005</v>
      </c>
      <c r="F35" s="3">
        <v>12</v>
      </c>
      <c r="G35" s="3"/>
      <c r="H35" s="4">
        <v>8.27</v>
      </c>
      <c r="I35" s="4">
        <f t="shared" si="0"/>
        <v>10.006699999999999</v>
      </c>
      <c r="J35" s="18"/>
      <c r="K35" s="20" t="s">
        <v>289</v>
      </c>
      <c r="L35" s="18"/>
    </row>
    <row r="36" spans="1:12" ht="30" customHeight="1" x14ac:dyDescent="0.3">
      <c r="A36" s="27" t="s">
        <v>1230</v>
      </c>
      <c r="B36" s="47" t="s">
        <v>417</v>
      </c>
      <c r="C36" s="47" t="s">
        <v>358</v>
      </c>
      <c r="D36" s="47" t="s">
        <v>39</v>
      </c>
      <c r="E36" s="46">
        <v>2023</v>
      </c>
      <c r="F36" s="46">
        <v>12</v>
      </c>
      <c r="G36" s="3"/>
      <c r="H36" s="4">
        <v>8.68</v>
      </c>
      <c r="I36" s="4">
        <f t="shared" si="0"/>
        <v>10.502799999999999</v>
      </c>
      <c r="J36" s="18" t="s">
        <v>10</v>
      </c>
      <c r="K36" s="20"/>
      <c r="L36" s="18"/>
    </row>
    <row r="37" spans="1:12" ht="30" customHeight="1" x14ac:dyDescent="0.3">
      <c r="A37" s="19" t="s">
        <v>999</v>
      </c>
      <c r="B37" s="46" t="s">
        <v>381</v>
      </c>
      <c r="C37" s="3"/>
      <c r="D37" s="3" t="s">
        <v>255</v>
      </c>
      <c r="E37" s="3">
        <v>2022</v>
      </c>
      <c r="F37" s="3">
        <v>12</v>
      </c>
      <c r="G37" s="3"/>
      <c r="H37" s="4">
        <v>9.0500000000000007</v>
      </c>
      <c r="I37" s="4">
        <f t="shared" si="0"/>
        <v>10.9505</v>
      </c>
      <c r="J37" s="18"/>
      <c r="K37" s="20" t="s">
        <v>34</v>
      </c>
      <c r="L37" s="18"/>
    </row>
    <row r="38" spans="1:12" ht="30" customHeight="1" x14ac:dyDescent="0.3">
      <c r="A38" s="19" t="s">
        <v>999</v>
      </c>
      <c r="B38" s="46" t="s">
        <v>381</v>
      </c>
      <c r="C38" s="3"/>
      <c r="D38" s="3" t="s">
        <v>255</v>
      </c>
      <c r="E38" s="3">
        <v>2023</v>
      </c>
      <c r="F38" s="3">
        <v>12</v>
      </c>
      <c r="G38" s="3"/>
      <c r="H38" s="4">
        <v>9.0500000000000007</v>
      </c>
      <c r="I38" s="4">
        <f t="shared" si="0"/>
        <v>10.9505</v>
      </c>
      <c r="J38" s="18"/>
      <c r="K38" s="20" t="s">
        <v>34</v>
      </c>
      <c r="L38" s="18"/>
    </row>
    <row r="39" spans="1:12" ht="30" customHeight="1" x14ac:dyDescent="0.3">
      <c r="A39" s="58" t="s">
        <v>763</v>
      </c>
      <c r="B39" s="3" t="s">
        <v>125</v>
      </c>
      <c r="C39" s="3"/>
      <c r="D39" s="3" t="s">
        <v>128</v>
      </c>
      <c r="E39" s="70">
        <v>2012</v>
      </c>
      <c r="F39" s="3">
        <v>3</v>
      </c>
      <c r="G39" s="3"/>
      <c r="H39" s="4">
        <v>9.5</v>
      </c>
      <c r="I39" s="4">
        <f t="shared" si="0"/>
        <v>11.494999999999999</v>
      </c>
      <c r="J39" s="3"/>
      <c r="K39" s="20" t="s">
        <v>34</v>
      </c>
      <c r="L39" s="18"/>
    </row>
    <row r="40" spans="1:12" ht="30" customHeight="1" x14ac:dyDescent="0.3">
      <c r="A40" s="19" t="s">
        <v>1160</v>
      </c>
      <c r="B40" s="3" t="s">
        <v>661</v>
      </c>
      <c r="C40" s="3"/>
      <c r="D40" s="3" t="s">
        <v>255</v>
      </c>
      <c r="E40" s="3">
        <v>2019</v>
      </c>
      <c r="F40" s="3">
        <v>24</v>
      </c>
      <c r="G40" s="3"/>
      <c r="H40" s="4">
        <v>9.5</v>
      </c>
      <c r="I40" s="4">
        <f t="shared" si="0"/>
        <v>11.494999999999999</v>
      </c>
      <c r="J40" s="18"/>
      <c r="K40" s="20" t="s">
        <v>52</v>
      </c>
      <c r="L40" s="18"/>
    </row>
    <row r="41" spans="1:12" ht="30" customHeight="1" x14ac:dyDescent="0.3">
      <c r="A41" s="58" t="s">
        <v>975</v>
      </c>
      <c r="B41" s="3" t="s">
        <v>356</v>
      </c>
      <c r="C41" s="3" t="s">
        <v>358</v>
      </c>
      <c r="D41" s="3" t="s">
        <v>359</v>
      </c>
      <c r="E41" s="70">
        <v>2023</v>
      </c>
      <c r="F41" s="3">
        <v>12</v>
      </c>
      <c r="G41" s="3"/>
      <c r="H41" s="4">
        <v>9.5</v>
      </c>
      <c r="I41" s="4">
        <f t="shared" si="0"/>
        <v>11.494999999999999</v>
      </c>
      <c r="J41" s="18"/>
      <c r="K41" s="20"/>
      <c r="L41" s="18"/>
    </row>
    <row r="42" spans="1:12" ht="30" customHeight="1" x14ac:dyDescent="0.3">
      <c r="A42" s="58" t="s">
        <v>1377</v>
      </c>
      <c r="B42" s="3" t="s">
        <v>1376</v>
      </c>
      <c r="C42" s="3"/>
      <c r="D42" s="3" t="s">
        <v>271</v>
      </c>
      <c r="E42" s="70">
        <v>2021</v>
      </c>
      <c r="F42" s="3">
        <v>12</v>
      </c>
      <c r="G42" s="3"/>
      <c r="H42" s="4">
        <v>9.7100000000000009</v>
      </c>
      <c r="I42" s="4">
        <f t="shared" si="0"/>
        <v>11.7491</v>
      </c>
      <c r="J42" s="18"/>
      <c r="K42" s="20"/>
      <c r="L42" s="18"/>
    </row>
    <row r="43" spans="1:12" ht="30" customHeight="1" x14ac:dyDescent="0.3">
      <c r="A43" s="58" t="s">
        <v>1378</v>
      </c>
      <c r="B43" s="3" t="s">
        <v>1376</v>
      </c>
      <c r="C43" s="3" t="s">
        <v>1379</v>
      </c>
      <c r="D43" s="3" t="s">
        <v>271</v>
      </c>
      <c r="E43" s="70">
        <v>2023</v>
      </c>
      <c r="F43" s="3">
        <v>12</v>
      </c>
      <c r="G43" s="3"/>
      <c r="H43" s="4">
        <v>9.7100000000000009</v>
      </c>
      <c r="I43" s="4">
        <f t="shared" si="0"/>
        <v>11.7491</v>
      </c>
      <c r="J43" s="18"/>
      <c r="K43" s="20"/>
      <c r="L43" s="18"/>
    </row>
    <row r="44" spans="1:12" ht="30" customHeight="1" x14ac:dyDescent="0.3">
      <c r="A44" s="27" t="s">
        <v>994</v>
      </c>
      <c r="B44" s="47" t="s">
        <v>47</v>
      </c>
      <c r="C44" s="47"/>
      <c r="D44" s="47" t="s">
        <v>39</v>
      </c>
      <c r="E44" s="46">
        <v>2020</v>
      </c>
      <c r="F44" s="46">
        <v>12</v>
      </c>
      <c r="G44" s="3"/>
      <c r="H44" s="4">
        <v>9.92</v>
      </c>
      <c r="I44" s="4">
        <f t="shared" si="0"/>
        <v>12.0032</v>
      </c>
      <c r="J44" s="18"/>
      <c r="K44" s="20" t="s">
        <v>52</v>
      </c>
      <c r="L44" s="18"/>
    </row>
    <row r="45" spans="1:12" ht="30" customHeight="1" x14ac:dyDescent="0.3">
      <c r="A45" s="19" t="s">
        <v>982</v>
      </c>
      <c r="B45" s="3" t="s">
        <v>158</v>
      </c>
      <c r="C45" s="3" t="s">
        <v>340</v>
      </c>
      <c r="D45" s="3" t="s">
        <v>317</v>
      </c>
      <c r="E45" s="3">
        <v>2021</v>
      </c>
      <c r="F45" s="3">
        <v>12</v>
      </c>
      <c r="G45" s="3"/>
      <c r="H45" s="4">
        <v>9.92</v>
      </c>
      <c r="I45" s="4">
        <f t="shared" si="0"/>
        <v>12.0032</v>
      </c>
      <c r="J45" s="18"/>
      <c r="K45" s="20" t="s">
        <v>34</v>
      </c>
      <c r="L45" s="18"/>
    </row>
    <row r="46" spans="1:12" ht="30" customHeight="1" x14ac:dyDescent="0.3">
      <c r="A46" s="19" t="s">
        <v>709</v>
      </c>
      <c r="B46" s="3" t="s">
        <v>158</v>
      </c>
      <c r="C46" s="3" t="s">
        <v>655</v>
      </c>
      <c r="D46" s="3" t="s">
        <v>317</v>
      </c>
      <c r="E46" s="3">
        <v>2022</v>
      </c>
      <c r="F46" s="3">
        <v>12</v>
      </c>
      <c r="G46" s="3"/>
      <c r="H46" s="4">
        <v>9.92</v>
      </c>
      <c r="I46" s="4">
        <f t="shared" si="0"/>
        <v>12.0032</v>
      </c>
      <c r="J46" s="18"/>
      <c r="K46" s="20" t="s">
        <v>34</v>
      </c>
      <c r="L46" s="18"/>
    </row>
    <row r="47" spans="1:12" ht="30" customHeight="1" x14ac:dyDescent="0.3">
      <c r="A47" s="19" t="s">
        <v>983</v>
      </c>
      <c r="B47" s="3" t="s">
        <v>158</v>
      </c>
      <c r="C47" s="3"/>
      <c r="D47" s="3" t="s">
        <v>317</v>
      </c>
      <c r="E47" s="3">
        <v>2021</v>
      </c>
      <c r="F47" s="3">
        <v>12</v>
      </c>
      <c r="G47" s="3"/>
      <c r="H47" s="4">
        <v>9.92</v>
      </c>
      <c r="I47" s="4">
        <f t="shared" si="0"/>
        <v>12.0032</v>
      </c>
      <c r="J47" s="18"/>
      <c r="K47" s="20" t="s">
        <v>34</v>
      </c>
      <c r="L47" s="18"/>
    </row>
    <row r="48" spans="1:12" ht="30" customHeight="1" x14ac:dyDescent="0.3">
      <c r="A48" s="58" t="s">
        <v>1297</v>
      </c>
      <c r="B48" s="3" t="s">
        <v>1296</v>
      </c>
      <c r="C48" s="3"/>
      <c r="D48" s="3" t="s">
        <v>128</v>
      </c>
      <c r="E48" s="3">
        <v>1988</v>
      </c>
      <c r="F48" s="3">
        <v>1</v>
      </c>
      <c r="G48" s="3"/>
      <c r="H48" s="4">
        <v>10</v>
      </c>
      <c r="I48" s="4">
        <f t="shared" si="0"/>
        <v>12.1</v>
      </c>
      <c r="J48" s="18"/>
      <c r="K48" s="20"/>
      <c r="L48" s="18"/>
    </row>
    <row r="49" spans="1:12" ht="30" customHeight="1" x14ac:dyDescent="0.3">
      <c r="A49" s="58" t="s">
        <v>235</v>
      </c>
      <c r="B49" s="3" t="s">
        <v>236</v>
      </c>
      <c r="C49" s="3" t="s">
        <v>340</v>
      </c>
      <c r="D49" s="3" t="s">
        <v>128</v>
      </c>
      <c r="E49" s="70">
        <v>1991</v>
      </c>
      <c r="F49" s="3">
        <v>1</v>
      </c>
      <c r="G49" s="3"/>
      <c r="H49" s="4">
        <v>10</v>
      </c>
      <c r="I49" s="4">
        <f t="shared" si="0"/>
        <v>12.1</v>
      </c>
      <c r="J49" s="18"/>
      <c r="K49" s="20"/>
      <c r="L49" s="18"/>
    </row>
    <row r="50" spans="1:12" ht="30" customHeight="1" x14ac:dyDescent="0.3">
      <c r="A50" s="27" t="s">
        <v>799</v>
      </c>
      <c r="B50" s="47" t="s">
        <v>32</v>
      </c>
      <c r="C50" s="47"/>
      <c r="D50" s="47" t="s">
        <v>39</v>
      </c>
      <c r="E50" s="46">
        <v>2003</v>
      </c>
      <c r="F50" s="46">
        <v>1</v>
      </c>
      <c r="G50" s="3"/>
      <c r="H50" s="4">
        <v>10</v>
      </c>
      <c r="I50" s="4">
        <f t="shared" si="0"/>
        <v>12.1</v>
      </c>
      <c r="J50" s="18"/>
      <c r="K50" s="20"/>
      <c r="L50" s="18"/>
    </row>
    <row r="51" spans="1:12" ht="30" customHeight="1" x14ac:dyDescent="0.3">
      <c r="A51" s="27" t="s">
        <v>800</v>
      </c>
      <c r="B51" s="47" t="s">
        <v>25</v>
      </c>
      <c r="C51" s="47"/>
      <c r="D51" s="47" t="s">
        <v>39</v>
      </c>
      <c r="E51" s="46">
        <v>1998</v>
      </c>
      <c r="F51" s="46">
        <v>1</v>
      </c>
      <c r="G51" s="3"/>
      <c r="H51" s="4">
        <v>10</v>
      </c>
      <c r="I51" s="4">
        <f t="shared" si="0"/>
        <v>12.1</v>
      </c>
      <c r="J51" s="18"/>
      <c r="K51" s="20"/>
      <c r="L51" s="18"/>
    </row>
    <row r="52" spans="1:12" ht="30" customHeight="1" x14ac:dyDescent="0.3">
      <c r="A52" s="19" t="s">
        <v>432</v>
      </c>
      <c r="B52" s="3" t="s">
        <v>433</v>
      </c>
      <c r="C52" s="3"/>
      <c r="D52" s="3" t="s">
        <v>39</v>
      </c>
      <c r="E52" s="3">
        <v>2014</v>
      </c>
      <c r="F52" s="3">
        <v>1</v>
      </c>
      <c r="G52" s="3"/>
      <c r="H52" s="4">
        <v>10</v>
      </c>
      <c r="I52" s="4">
        <f t="shared" si="0"/>
        <v>12.1</v>
      </c>
      <c r="J52" s="18"/>
      <c r="K52" s="20"/>
      <c r="L52" s="18"/>
    </row>
    <row r="53" spans="1:12" ht="30" customHeight="1" x14ac:dyDescent="0.3">
      <c r="A53" s="27" t="s">
        <v>798</v>
      </c>
      <c r="B53" s="47" t="s">
        <v>443</v>
      </c>
      <c r="C53" s="47"/>
      <c r="D53" s="47" t="s">
        <v>39</v>
      </c>
      <c r="E53" s="46">
        <v>1994</v>
      </c>
      <c r="F53" s="46">
        <v>1</v>
      </c>
      <c r="G53" s="3"/>
      <c r="H53" s="4">
        <v>10</v>
      </c>
      <c r="I53" s="4">
        <f t="shared" si="0"/>
        <v>12.1</v>
      </c>
      <c r="J53" s="18"/>
      <c r="K53" s="20"/>
      <c r="L53" s="18"/>
    </row>
    <row r="54" spans="1:12" ht="30" customHeight="1" x14ac:dyDescent="0.3">
      <c r="A54" s="27" t="s">
        <v>1359</v>
      </c>
      <c r="B54" s="47" t="s">
        <v>433</v>
      </c>
      <c r="C54" s="47"/>
      <c r="D54" s="47" t="s">
        <v>39</v>
      </c>
      <c r="E54" s="46">
        <v>1985</v>
      </c>
      <c r="F54" s="46">
        <v>7</v>
      </c>
      <c r="G54" s="3"/>
      <c r="H54" s="4">
        <v>10</v>
      </c>
      <c r="I54" s="4">
        <f t="shared" si="0"/>
        <v>12.1</v>
      </c>
      <c r="J54" s="18" t="s">
        <v>10</v>
      </c>
      <c r="K54" s="20"/>
      <c r="L54" s="18"/>
    </row>
    <row r="55" spans="1:12" ht="30" customHeight="1" x14ac:dyDescent="0.3">
      <c r="A55" s="19" t="s">
        <v>952</v>
      </c>
      <c r="B55" s="3" t="s">
        <v>18</v>
      </c>
      <c r="C55" s="3"/>
      <c r="D55" s="3" t="s">
        <v>39</v>
      </c>
      <c r="E55" s="3">
        <v>2009</v>
      </c>
      <c r="F55" s="3">
        <v>1</v>
      </c>
      <c r="G55" s="3"/>
      <c r="H55" s="4">
        <v>10</v>
      </c>
      <c r="I55" s="4">
        <f t="shared" si="0"/>
        <v>12.1</v>
      </c>
      <c r="J55" s="18"/>
      <c r="K55" s="20"/>
      <c r="L55" s="18"/>
    </row>
    <row r="56" spans="1:12" ht="30" customHeight="1" x14ac:dyDescent="0.3">
      <c r="A56" s="27" t="s">
        <v>1360</v>
      </c>
      <c r="B56" s="47" t="s">
        <v>382</v>
      </c>
      <c r="C56" s="47"/>
      <c r="D56" s="47" t="s">
        <v>39</v>
      </c>
      <c r="E56" s="46">
        <v>1999</v>
      </c>
      <c r="F56" s="46">
        <v>3</v>
      </c>
      <c r="G56" s="3"/>
      <c r="H56" s="4">
        <v>10</v>
      </c>
      <c r="I56" s="4">
        <f t="shared" si="0"/>
        <v>12.1</v>
      </c>
      <c r="J56" s="18" t="s">
        <v>10</v>
      </c>
      <c r="K56" s="20"/>
      <c r="L56" s="18"/>
    </row>
    <row r="57" spans="1:12" ht="30" customHeight="1" x14ac:dyDescent="0.3">
      <c r="A57" s="27" t="s">
        <v>802</v>
      </c>
      <c r="B57" s="47" t="s">
        <v>32</v>
      </c>
      <c r="C57" s="47"/>
      <c r="D57" s="47" t="s">
        <v>39</v>
      </c>
      <c r="E57" s="46">
        <v>1989</v>
      </c>
      <c r="F57" s="46">
        <v>5</v>
      </c>
      <c r="G57" s="3"/>
      <c r="H57" s="4">
        <v>10</v>
      </c>
      <c r="I57" s="4">
        <f t="shared" si="0"/>
        <v>12.1</v>
      </c>
      <c r="J57" s="18"/>
      <c r="K57" s="20"/>
      <c r="L57" s="18"/>
    </row>
    <row r="58" spans="1:12" ht="30" customHeight="1" x14ac:dyDescent="0.3">
      <c r="A58" s="27" t="s">
        <v>829</v>
      </c>
      <c r="B58" s="47" t="s">
        <v>828</v>
      </c>
      <c r="C58" s="47"/>
      <c r="D58" s="47" t="s">
        <v>39</v>
      </c>
      <c r="E58" s="46">
        <v>1989</v>
      </c>
      <c r="F58" s="46">
        <v>1</v>
      </c>
      <c r="G58" s="3"/>
      <c r="H58" s="4">
        <v>10</v>
      </c>
      <c r="I58" s="4">
        <f t="shared" si="0"/>
        <v>12.1</v>
      </c>
      <c r="J58" s="18"/>
      <c r="K58" s="20"/>
      <c r="L58" s="18"/>
    </row>
    <row r="59" spans="1:12" ht="30" customHeight="1" x14ac:dyDescent="0.3">
      <c r="A59" s="27" t="s">
        <v>265</v>
      </c>
      <c r="B59" s="47" t="s">
        <v>576</v>
      </c>
      <c r="C59" s="47"/>
      <c r="D59" s="47" t="s">
        <v>39</v>
      </c>
      <c r="E59" s="46">
        <v>1970</v>
      </c>
      <c r="F59" s="46">
        <v>1</v>
      </c>
      <c r="G59" s="3"/>
      <c r="H59" s="4">
        <v>10</v>
      </c>
      <c r="I59" s="4">
        <f t="shared" si="0"/>
        <v>12.1</v>
      </c>
      <c r="J59" s="18"/>
      <c r="K59" s="20"/>
      <c r="L59" s="18"/>
    </row>
    <row r="60" spans="1:12" ht="30" customHeight="1" x14ac:dyDescent="0.3">
      <c r="A60" s="27" t="s">
        <v>265</v>
      </c>
      <c r="B60" s="47" t="s">
        <v>576</v>
      </c>
      <c r="C60" s="47"/>
      <c r="D60" s="47" t="s">
        <v>39</v>
      </c>
      <c r="E60" s="46">
        <v>1971</v>
      </c>
      <c r="F60" s="46">
        <v>1</v>
      </c>
      <c r="G60" s="3"/>
      <c r="H60" s="4">
        <v>10</v>
      </c>
      <c r="I60" s="4">
        <f t="shared" si="0"/>
        <v>12.1</v>
      </c>
      <c r="J60" s="18"/>
      <c r="K60" s="20"/>
      <c r="L60" s="18"/>
    </row>
    <row r="61" spans="1:12" ht="30" customHeight="1" x14ac:dyDescent="0.3">
      <c r="A61" s="27" t="s">
        <v>1044</v>
      </c>
      <c r="B61" s="47" t="s">
        <v>576</v>
      </c>
      <c r="C61" s="47"/>
      <c r="D61" s="47" t="s">
        <v>39</v>
      </c>
      <c r="E61" s="46">
        <v>2016</v>
      </c>
      <c r="F61" s="46">
        <v>3</v>
      </c>
      <c r="G61" s="3"/>
      <c r="H61" s="4">
        <v>10</v>
      </c>
      <c r="I61" s="4">
        <f t="shared" si="0"/>
        <v>12.1</v>
      </c>
      <c r="J61" s="18" t="s">
        <v>10</v>
      </c>
      <c r="K61" s="20"/>
      <c r="L61" s="18"/>
    </row>
    <row r="62" spans="1:12" ht="30" customHeight="1" x14ac:dyDescent="0.3">
      <c r="A62" s="58" t="s">
        <v>1298</v>
      </c>
      <c r="B62" s="3" t="s">
        <v>13</v>
      </c>
      <c r="C62" s="3"/>
      <c r="D62" s="3" t="s">
        <v>39</v>
      </c>
      <c r="E62" s="3">
        <v>1999</v>
      </c>
      <c r="F62" s="3">
        <v>1</v>
      </c>
      <c r="G62" s="3"/>
      <c r="H62" s="4">
        <v>10</v>
      </c>
      <c r="I62" s="4">
        <f t="shared" si="0"/>
        <v>12.1</v>
      </c>
      <c r="J62" s="18" t="s">
        <v>10</v>
      </c>
      <c r="K62" s="20"/>
      <c r="L62" s="18"/>
    </row>
    <row r="63" spans="1:12" ht="30" customHeight="1" x14ac:dyDescent="0.3">
      <c r="A63" s="27" t="s">
        <v>804</v>
      </c>
      <c r="B63" s="47" t="s">
        <v>39</v>
      </c>
      <c r="C63" s="47"/>
      <c r="D63" s="47" t="s">
        <v>39</v>
      </c>
      <c r="E63" s="46">
        <v>1992</v>
      </c>
      <c r="F63" s="46">
        <v>1</v>
      </c>
      <c r="G63" s="3"/>
      <c r="H63" s="4">
        <v>10</v>
      </c>
      <c r="I63" s="4">
        <f t="shared" si="0"/>
        <v>12.1</v>
      </c>
      <c r="J63" s="18"/>
      <c r="K63" s="20"/>
      <c r="L63" s="18"/>
    </row>
    <row r="64" spans="1:12" ht="30" customHeight="1" x14ac:dyDescent="0.3">
      <c r="A64" s="27" t="s">
        <v>877</v>
      </c>
      <c r="B64" s="47" t="s">
        <v>443</v>
      </c>
      <c r="C64" s="47"/>
      <c r="D64" s="47" t="s">
        <v>39</v>
      </c>
      <c r="E64" s="46">
        <v>1985</v>
      </c>
      <c r="F64" s="46">
        <v>1</v>
      </c>
      <c r="G64" s="3"/>
      <c r="H64" s="4">
        <v>10</v>
      </c>
      <c r="I64" s="4">
        <f t="shared" si="0"/>
        <v>12.1</v>
      </c>
      <c r="J64" s="18"/>
      <c r="K64" s="20"/>
      <c r="L64" s="18"/>
    </row>
    <row r="65" spans="1:12" ht="30" customHeight="1" x14ac:dyDescent="0.3">
      <c r="A65" s="27" t="s">
        <v>1364</v>
      </c>
      <c r="B65" s="47" t="s">
        <v>25</v>
      </c>
      <c r="C65" s="47"/>
      <c r="D65" s="47" t="s">
        <v>39</v>
      </c>
      <c r="E65" s="46">
        <v>1997</v>
      </c>
      <c r="F65" s="46">
        <v>6</v>
      </c>
      <c r="G65" s="3"/>
      <c r="H65" s="4">
        <v>10</v>
      </c>
      <c r="I65" s="4">
        <f t="shared" si="0"/>
        <v>12.1</v>
      </c>
      <c r="J65" s="18" t="s">
        <v>10</v>
      </c>
      <c r="K65" s="20"/>
      <c r="L65" s="18"/>
    </row>
    <row r="66" spans="1:12" ht="30" customHeight="1" x14ac:dyDescent="0.3">
      <c r="A66" s="27" t="s">
        <v>1482</v>
      </c>
      <c r="B66" s="47" t="s">
        <v>25</v>
      </c>
      <c r="C66" s="47"/>
      <c r="D66" s="47" t="s">
        <v>39</v>
      </c>
      <c r="E66" s="46">
        <v>1979</v>
      </c>
      <c r="F66" s="46">
        <v>1</v>
      </c>
      <c r="G66" s="3"/>
      <c r="H66" s="4">
        <v>10</v>
      </c>
      <c r="I66" s="4">
        <f t="shared" si="0"/>
        <v>12.1</v>
      </c>
      <c r="J66" s="18" t="s">
        <v>10</v>
      </c>
      <c r="K66" s="20"/>
      <c r="L66" s="18"/>
    </row>
    <row r="67" spans="1:12" ht="25.05" customHeight="1" x14ac:dyDescent="0.3">
      <c r="A67" s="27" t="s">
        <v>806</v>
      </c>
      <c r="B67" s="47" t="s">
        <v>39</v>
      </c>
      <c r="C67" s="47"/>
      <c r="D67" s="47" t="s">
        <v>39</v>
      </c>
      <c r="E67" s="46">
        <v>1999</v>
      </c>
      <c r="F67" s="46">
        <v>1</v>
      </c>
      <c r="G67" s="3"/>
      <c r="H67" s="4">
        <v>10</v>
      </c>
      <c r="I67" s="4">
        <f t="shared" si="0"/>
        <v>12.1</v>
      </c>
      <c r="J67" s="18"/>
      <c r="K67" s="20"/>
      <c r="L67" s="18"/>
    </row>
    <row r="68" spans="1:12" ht="30" customHeight="1" x14ac:dyDescent="0.3">
      <c r="A68" s="27" t="s">
        <v>1577</v>
      </c>
      <c r="B68" s="47" t="s">
        <v>338</v>
      </c>
      <c r="C68" s="47"/>
      <c r="D68" s="47" t="s">
        <v>39</v>
      </c>
      <c r="E68" s="46">
        <v>2007</v>
      </c>
      <c r="F68" s="46">
        <v>23</v>
      </c>
      <c r="G68" s="3"/>
      <c r="H68" s="4">
        <v>10</v>
      </c>
      <c r="I68" s="4">
        <f t="shared" si="0"/>
        <v>12.1</v>
      </c>
      <c r="J68" s="18" t="s">
        <v>10</v>
      </c>
      <c r="K68" s="20"/>
      <c r="L68" s="18"/>
    </row>
    <row r="69" spans="1:12" ht="30" customHeight="1" x14ac:dyDescent="0.3">
      <c r="A69" s="27" t="s">
        <v>844</v>
      </c>
      <c r="B69" s="47" t="s">
        <v>820</v>
      </c>
      <c r="C69" s="47"/>
      <c r="D69" s="47" t="s">
        <v>255</v>
      </c>
      <c r="E69" s="46">
        <v>2001</v>
      </c>
      <c r="F69" s="46">
        <v>1</v>
      </c>
      <c r="G69" s="3"/>
      <c r="H69" s="4">
        <v>10</v>
      </c>
      <c r="I69" s="4">
        <f t="shared" si="0"/>
        <v>12.1</v>
      </c>
      <c r="J69" s="18"/>
      <c r="K69" s="20"/>
      <c r="L69" s="18"/>
    </row>
    <row r="70" spans="1:12" ht="30" customHeight="1" x14ac:dyDescent="0.3">
      <c r="A70" s="58" t="s">
        <v>190</v>
      </c>
      <c r="B70" s="3" t="s">
        <v>188</v>
      </c>
      <c r="C70" s="3"/>
      <c r="D70" s="3" t="s">
        <v>260</v>
      </c>
      <c r="E70" s="70" t="s">
        <v>169</v>
      </c>
      <c r="F70" s="3">
        <v>2</v>
      </c>
      <c r="G70" s="3"/>
      <c r="H70" s="4">
        <v>10</v>
      </c>
      <c r="I70" s="4">
        <f t="shared" si="0"/>
        <v>12.1</v>
      </c>
      <c r="J70" s="18"/>
      <c r="K70" s="20"/>
      <c r="L70" s="18"/>
    </row>
    <row r="71" spans="1:12" ht="30" customHeight="1" x14ac:dyDescent="0.3">
      <c r="A71" s="58" t="s">
        <v>218</v>
      </c>
      <c r="B71" s="3" t="s">
        <v>216</v>
      </c>
      <c r="C71" s="3"/>
      <c r="D71" s="3" t="s">
        <v>260</v>
      </c>
      <c r="E71" s="70" t="s">
        <v>169</v>
      </c>
      <c r="F71" s="3">
        <v>1</v>
      </c>
      <c r="G71" s="3"/>
      <c r="H71" s="4">
        <v>10</v>
      </c>
      <c r="I71" s="4">
        <f t="shared" si="0"/>
        <v>12.1</v>
      </c>
      <c r="J71" s="18"/>
      <c r="K71" s="20"/>
      <c r="L71" s="18"/>
    </row>
    <row r="72" spans="1:12" ht="30" customHeight="1" x14ac:dyDescent="0.3">
      <c r="A72" s="58" t="s">
        <v>179</v>
      </c>
      <c r="B72" s="3" t="s">
        <v>178</v>
      </c>
      <c r="C72" s="3"/>
      <c r="D72" s="3" t="s">
        <v>260</v>
      </c>
      <c r="E72" s="70" t="s">
        <v>169</v>
      </c>
      <c r="F72" s="3">
        <v>1</v>
      </c>
      <c r="G72" s="3"/>
      <c r="H72" s="4">
        <v>10</v>
      </c>
      <c r="I72" s="4">
        <f t="shared" si="0"/>
        <v>12.1</v>
      </c>
      <c r="J72" s="18"/>
      <c r="K72" s="20"/>
      <c r="L72" s="18"/>
    </row>
    <row r="73" spans="1:12" ht="30" customHeight="1" x14ac:dyDescent="0.3">
      <c r="A73" s="58" t="s">
        <v>182</v>
      </c>
      <c r="B73" s="3" t="s">
        <v>178</v>
      </c>
      <c r="C73" s="3"/>
      <c r="D73" s="3" t="s">
        <v>260</v>
      </c>
      <c r="E73" s="70" t="s">
        <v>169</v>
      </c>
      <c r="F73" s="3">
        <v>2</v>
      </c>
      <c r="G73" s="3"/>
      <c r="H73" s="4">
        <v>10</v>
      </c>
      <c r="I73" s="4">
        <f t="shared" ref="I73:I131" si="1">H73*$L$7</f>
        <v>12.1</v>
      </c>
      <c r="J73" s="18"/>
      <c r="K73" s="20"/>
      <c r="L73" s="18"/>
    </row>
    <row r="74" spans="1:12" ht="30" customHeight="1" x14ac:dyDescent="0.3">
      <c r="A74" s="58" t="s">
        <v>185</v>
      </c>
      <c r="B74" s="3" t="s">
        <v>178</v>
      </c>
      <c r="C74" s="3"/>
      <c r="D74" s="3" t="s">
        <v>260</v>
      </c>
      <c r="E74" s="70" t="s">
        <v>169</v>
      </c>
      <c r="F74" s="3">
        <v>3</v>
      </c>
      <c r="G74" s="3"/>
      <c r="H74" s="4">
        <v>10</v>
      </c>
      <c r="I74" s="4">
        <f t="shared" si="1"/>
        <v>12.1</v>
      </c>
      <c r="J74" s="18"/>
      <c r="K74" s="20"/>
      <c r="L74" s="18"/>
    </row>
    <row r="75" spans="1:12" ht="30" customHeight="1" x14ac:dyDescent="0.3">
      <c r="A75" s="58" t="s">
        <v>185</v>
      </c>
      <c r="B75" s="3" t="s">
        <v>192</v>
      </c>
      <c r="C75" s="3"/>
      <c r="D75" s="3" t="s">
        <v>260</v>
      </c>
      <c r="E75" s="70" t="s">
        <v>169</v>
      </c>
      <c r="F75" s="3">
        <v>1</v>
      </c>
      <c r="G75" s="3"/>
      <c r="H75" s="4">
        <v>10</v>
      </c>
      <c r="I75" s="4">
        <f t="shared" si="1"/>
        <v>12.1</v>
      </c>
      <c r="J75" s="18"/>
      <c r="K75" s="20"/>
      <c r="L75" s="18"/>
    </row>
    <row r="76" spans="1:12" ht="30" customHeight="1" x14ac:dyDescent="0.3">
      <c r="A76" s="58" t="s">
        <v>185</v>
      </c>
      <c r="B76" s="3" t="s">
        <v>196</v>
      </c>
      <c r="C76" s="3"/>
      <c r="D76" s="3" t="s">
        <v>260</v>
      </c>
      <c r="E76" s="70" t="s">
        <v>169</v>
      </c>
      <c r="F76" s="3">
        <v>1</v>
      </c>
      <c r="G76" s="3"/>
      <c r="H76" s="4">
        <v>10</v>
      </c>
      <c r="I76" s="4">
        <f t="shared" si="1"/>
        <v>12.1</v>
      </c>
      <c r="J76" s="18"/>
      <c r="K76" s="20"/>
      <c r="L76" s="18"/>
    </row>
    <row r="77" spans="1:12" ht="30" customHeight="1" x14ac:dyDescent="0.3">
      <c r="A77" s="58" t="s">
        <v>204</v>
      </c>
      <c r="B77" s="3" t="s">
        <v>196</v>
      </c>
      <c r="C77" s="3"/>
      <c r="D77" s="3" t="s">
        <v>260</v>
      </c>
      <c r="E77" s="70" t="s">
        <v>169</v>
      </c>
      <c r="F77" s="3">
        <v>3</v>
      </c>
      <c r="G77" s="3"/>
      <c r="H77" s="4">
        <v>10</v>
      </c>
      <c r="I77" s="4">
        <f t="shared" si="1"/>
        <v>12.1</v>
      </c>
      <c r="J77" s="18"/>
      <c r="K77" s="20"/>
      <c r="L77" s="18"/>
    </row>
    <row r="78" spans="1:12" ht="30" customHeight="1" x14ac:dyDescent="0.3">
      <c r="A78" s="58" t="s">
        <v>82</v>
      </c>
      <c r="B78" s="3" t="s">
        <v>109</v>
      </c>
      <c r="C78" s="3" t="s">
        <v>718</v>
      </c>
      <c r="D78" s="3" t="s">
        <v>254</v>
      </c>
      <c r="E78" s="70">
        <v>2004</v>
      </c>
      <c r="F78" s="3">
        <v>3</v>
      </c>
      <c r="G78" s="3">
        <v>0.5</v>
      </c>
      <c r="H78" s="4">
        <v>10</v>
      </c>
      <c r="I78" s="4">
        <f t="shared" si="1"/>
        <v>12.1</v>
      </c>
      <c r="J78" s="18"/>
      <c r="K78" s="20"/>
      <c r="L78" s="18"/>
    </row>
    <row r="79" spans="1:12" ht="30" customHeight="1" x14ac:dyDescent="0.3">
      <c r="A79" s="58" t="s">
        <v>1010</v>
      </c>
      <c r="B79" s="3" t="s">
        <v>109</v>
      </c>
      <c r="C79" s="3" t="s">
        <v>718</v>
      </c>
      <c r="D79" s="3" t="s">
        <v>254</v>
      </c>
      <c r="E79" s="70">
        <v>2005</v>
      </c>
      <c r="F79" s="3">
        <v>1</v>
      </c>
      <c r="G79" s="3">
        <v>0.5</v>
      </c>
      <c r="H79" s="4">
        <v>10</v>
      </c>
      <c r="I79" s="4">
        <f t="shared" si="1"/>
        <v>12.1</v>
      </c>
      <c r="J79" s="18"/>
      <c r="K79" s="20"/>
      <c r="L79" s="18"/>
    </row>
    <row r="80" spans="1:12" ht="30" customHeight="1" x14ac:dyDescent="0.3">
      <c r="A80" s="58" t="s">
        <v>1265</v>
      </c>
      <c r="B80" s="3" t="s">
        <v>362</v>
      </c>
      <c r="C80" s="3" t="s">
        <v>340</v>
      </c>
      <c r="D80" s="3" t="s">
        <v>254</v>
      </c>
      <c r="E80" s="70">
        <v>2015</v>
      </c>
      <c r="F80" s="3">
        <v>1</v>
      </c>
      <c r="G80" s="3"/>
      <c r="H80" s="4">
        <v>10</v>
      </c>
      <c r="I80" s="4">
        <f t="shared" si="1"/>
        <v>12.1</v>
      </c>
      <c r="J80" s="18"/>
      <c r="K80" s="20"/>
      <c r="L80" s="18"/>
    </row>
    <row r="81" spans="1:12" ht="30" customHeight="1" x14ac:dyDescent="0.3">
      <c r="A81" s="58" t="s">
        <v>1266</v>
      </c>
      <c r="B81" s="3" t="s">
        <v>362</v>
      </c>
      <c r="C81" s="3" t="s">
        <v>340</v>
      </c>
      <c r="D81" s="3" t="s">
        <v>254</v>
      </c>
      <c r="E81" s="70">
        <v>2017</v>
      </c>
      <c r="F81" s="3">
        <v>1</v>
      </c>
      <c r="G81" s="3"/>
      <c r="H81" s="4">
        <v>10</v>
      </c>
      <c r="I81" s="4">
        <f t="shared" si="1"/>
        <v>12.1</v>
      </c>
      <c r="J81" s="18"/>
      <c r="K81" s="20"/>
      <c r="L81" s="18"/>
    </row>
    <row r="82" spans="1:12" ht="30" customHeight="1" x14ac:dyDescent="0.3">
      <c r="A82" s="58" t="s">
        <v>306</v>
      </c>
      <c r="B82" s="3" t="s">
        <v>307</v>
      </c>
      <c r="C82" s="3" t="s">
        <v>718</v>
      </c>
      <c r="D82" s="3" t="s">
        <v>916</v>
      </c>
      <c r="E82" s="70" t="s">
        <v>169</v>
      </c>
      <c r="F82" s="3">
        <v>4</v>
      </c>
      <c r="G82" s="3"/>
      <c r="H82" s="4">
        <v>10</v>
      </c>
      <c r="I82" s="4">
        <f t="shared" si="1"/>
        <v>12.1</v>
      </c>
      <c r="J82" s="18"/>
      <c r="K82" s="20"/>
      <c r="L82" s="18"/>
    </row>
    <row r="83" spans="1:12" ht="30" customHeight="1" x14ac:dyDescent="0.3">
      <c r="A83" s="58" t="s">
        <v>673</v>
      </c>
      <c r="B83" s="3" t="s">
        <v>672</v>
      </c>
      <c r="C83" s="3"/>
      <c r="D83" s="3" t="s">
        <v>359</v>
      </c>
      <c r="E83" s="70">
        <v>1986</v>
      </c>
      <c r="F83" s="3">
        <v>1</v>
      </c>
      <c r="G83" s="3"/>
      <c r="H83" s="4">
        <v>10</v>
      </c>
      <c r="I83" s="4">
        <f t="shared" si="1"/>
        <v>12.1</v>
      </c>
      <c r="J83" s="18"/>
      <c r="K83" s="20"/>
      <c r="L83" s="18"/>
    </row>
    <row r="84" spans="1:12" ht="30" customHeight="1" x14ac:dyDescent="0.3">
      <c r="A84" s="19" t="s">
        <v>662</v>
      </c>
      <c r="B84" s="3" t="s">
        <v>661</v>
      </c>
      <c r="C84" s="3"/>
      <c r="D84" s="3" t="s">
        <v>255</v>
      </c>
      <c r="E84" s="3">
        <v>2020</v>
      </c>
      <c r="F84" s="3">
        <v>2</v>
      </c>
      <c r="G84" s="3"/>
      <c r="H84" s="4">
        <v>10.33</v>
      </c>
      <c r="I84" s="4">
        <f t="shared" si="1"/>
        <v>12.4993</v>
      </c>
      <c r="J84" s="18"/>
      <c r="K84" s="20"/>
      <c r="L84" s="18"/>
    </row>
    <row r="85" spans="1:12" ht="30" customHeight="1" x14ac:dyDescent="0.3">
      <c r="A85" s="58" t="s">
        <v>357</v>
      </c>
      <c r="B85" s="3" t="s">
        <v>356</v>
      </c>
      <c r="C85" s="3"/>
      <c r="D85" s="3" t="s">
        <v>359</v>
      </c>
      <c r="E85" s="70">
        <v>2020</v>
      </c>
      <c r="F85" s="3">
        <v>12</v>
      </c>
      <c r="G85" s="3"/>
      <c r="H85" s="4">
        <v>10.54</v>
      </c>
      <c r="I85" s="4">
        <f t="shared" si="1"/>
        <v>12.753399999999999</v>
      </c>
      <c r="J85" s="18"/>
      <c r="K85" s="20"/>
      <c r="L85" s="18"/>
    </row>
    <row r="86" spans="1:12" ht="30" customHeight="1" x14ac:dyDescent="0.3">
      <c r="A86" s="27" t="s">
        <v>1104</v>
      </c>
      <c r="B86" s="47" t="s">
        <v>356</v>
      </c>
      <c r="C86" s="47"/>
      <c r="D86" s="47" t="s">
        <v>39</v>
      </c>
      <c r="E86" s="46">
        <v>2018</v>
      </c>
      <c r="F86" s="46">
        <v>12</v>
      </c>
      <c r="G86" s="3"/>
      <c r="H86" s="4">
        <v>10.66</v>
      </c>
      <c r="I86" s="4">
        <f t="shared" si="1"/>
        <v>12.8986</v>
      </c>
      <c r="J86" s="18"/>
      <c r="K86" s="20"/>
      <c r="L86" s="18"/>
    </row>
    <row r="87" spans="1:12" ht="30" customHeight="1" x14ac:dyDescent="0.3">
      <c r="A87" s="19" t="s">
        <v>406</v>
      </c>
      <c r="B87" s="3" t="s">
        <v>408</v>
      </c>
      <c r="C87" s="3"/>
      <c r="D87" s="3" t="s">
        <v>39</v>
      </c>
      <c r="E87" s="3">
        <v>2016</v>
      </c>
      <c r="F87" s="3">
        <v>12</v>
      </c>
      <c r="G87" s="3"/>
      <c r="H87" s="4">
        <v>10.7</v>
      </c>
      <c r="I87" s="4">
        <f t="shared" si="1"/>
        <v>12.946999999999999</v>
      </c>
      <c r="J87" s="18"/>
      <c r="K87" s="20"/>
      <c r="L87" s="18"/>
    </row>
    <row r="88" spans="1:12" ht="30" customHeight="1" x14ac:dyDescent="0.3">
      <c r="A88" s="27" t="s">
        <v>46</v>
      </c>
      <c r="B88" s="47" t="s">
        <v>338</v>
      </c>
      <c r="C88" s="47"/>
      <c r="D88" s="47" t="s">
        <v>39</v>
      </c>
      <c r="E88" s="46">
        <v>2019</v>
      </c>
      <c r="F88" s="46">
        <v>3</v>
      </c>
      <c r="G88" s="3"/>
      <c r="H88" s="4">
        <v>10.74</v>
      </c>
      <c r="I88" s="4">
        <f t="shared" si="1"/>
        <v>12.9954</v>
      </c>
      <c r="J88" s="18"/>
      <c r="K88" s="20"/>
      <c r="L88" s="18"/>
    </row>
    <row r="89" spans="1:12" ht="30" customHeight="1" x14ac:dyDescent="0.3">
      <c r="A89" s="27" t="s">
        <v>46</v>
      </c>
      <c r="B89" s="47" t="s">
        <v>338</v>
      </c>
      <c r="C89" s="47"/>
      <c r="D89" s="47" t="s">
        <v>39</v>
      </c>
      <c r="E89" s="46">
        <v>2020</v>
      </c>
      <c r="F89" s="46">
        <v>12</v>
      </c>
      <c r="G89" s="3"/>
      <c r="H89" s="4">
        <f>13/1.21</f>
        <v>10.743801652892563</v>
      </c>
      <c r="I89" s="4">
        <f t="shared" si="1"/>
        <v>13</v>
      </c>
      <c r="J89" s="18"/>
      <c r="K89" s="20"/>
      <c r="L89" s="18"/>
    </row>
    <row r="90" spans="1:12" ht="30" customHeight="1" x14ac:dyDescent="0.3">
      <c r="A90" s="19" t="s">
        <v>51</v>
      </c>
      <c r="B90" s="3" t="s">
        <v>32</v>
      </c>
      <c r="C90" s="3"/>
      <c r="D90" s="3" t="s">
        <v>39</v>
      </c>
      <c r="E90" s="3">
        <v>2012</v>
      </c>
      <c r="F90" s="3">
        <v>6</v>
      </c>
      <c r="G90" s="3"/>
      <c r="H90" s="4">
        <v>11.16</v>
      </c>
      <c r="I90" s="4">
        <f t="shared" si="1"/>
        <v>13.5036</v>
      </c>
      <c r="J90" s="18"/>
      <c r="K90" s="20"/>
      <c r="L90" s="18"/>
    </row>
    <row r="91" spans="1:12" ht="30" customHeight="1" x14ac:dyDescent="0.3">
      <c r="A91" s="19" t="s">
        <v>1162</v>
      </c>
      <c r="B91" s="3" t="s">
        <v>381</v>
      </c>
      <c r="C91" s="3"/>
      <c r="D91" s="3" t="s">
        <v>255</v>
      </c>
      <c r="E91" s="3">
        <v>2024</v>
      </c>
      <c r="F91" s="3">
        <v>12</v>
      </c>
      <c r="G91" s="3"/>
      <c r="H91" s="4">
        <v>11.16</v>
      </c>
      <c r="I91" s="4">
        <f t="shared" si="1"/>
        <v>13.5036</v>
      </c>
      <c r="J91" s="18" t="s">
        <v>10</v>
      </c>
      <c r="K91" s="20" t="s">
        <v>34</v>
      </c>
      <c r="L91" s="18"/>
    </row>
    <row r="92" spans="1:12" ht="30" customHeight="1" x14ac:dyDescent="0.3">
      <c r="A92" s="58" t="s">
        <v>629</v>
      </c>
      <c r="B92" s="3" t="s">
        <v>628</v>
      </c>
      <c r="C92" s="3"/>
      <c r="D92" s="3" t="s">
        <v>916</v>
      </c>
      <c r="E92" s="70">
        <v>2021</v>
      </c>
      <c r="F92" s="3">
        <v>9</v>
      </c>
      <c r="G92" s="3"/>
      <c r="H92" s="4">
        <v>11.16</v>
      </c>
      <c r="I92" s="4">
        <f t="shared" si="1"/>
        <v>13.5036</v>
      </c>
      <c r="J92" s="18"/>
      <c r="K92" s="20"/>
      <c r="L92" s="18"/>
    </row>
    <row r="93" spans="1:12" ht="30" customHeight="1" x14ac:dyDescent="0.3">
      <c r="A93" s="58" t="s">
        <v>1208</v>
      </c>
      <c r="B93" s="3" t="s">
        <v>1207</v>
      </c>
      <c r="C93" s="3"/>
      <c r="D93" s="3" t="s">
        <v>359</v>
      </c>
      <c r="E93" s="70">
        <v>2020</v>
      </c>
      <c r="F93" s="3">
        <v>6</v>
      </c>
      <c r="G93" s="3"/>
      <c r="H93" s="4">
        <v>11.16</v>
      </c>
      <c r="I93" s="4">
        <f t="shared" si="1"/>
        <v>13.5036</v>
      </c>
      <c r="J93" s="18"/>
      <c r="K93" s="20"/>
      <c r="L93" s="18"/>
    </row>
    <row r="94" spans="1:12" ht="30" customHeight="1" x14ac:dyDescent="0.3">
      <c r="A94" s="58" t="s">
        <v>763</v>
      </c>
      <c r="B94" s="3" t="s">
        <v>125</v>
      </c>
      <c r="C94" s="3"/>
      <c r="D94" s="3" t="s">
        <v>128</v>
      </c>
      <c r="E94" s="70">
        <v>2014</v>
      </c>
      <c r="F94" s="3">
        <v>24</v>
      </c>
      <c r="G94" s="3"/>
      <c r="H94" s="4">
        <v>11.98</v>
      </c>
      <c r="I94" s="4">
        <f t="shared" si="1"/>
        <v>14.495800000000001</v>
      </c>
      <c r="J94" s="3"/>
      <c r="K94" s="20" t="s">
        <v>34</v>
      </c>
      <c r="L94" s="18"/>
    </row>
    <row r="95" spans="1:12" ht="30" customHeight="1" x14ac:dyDescent="0.3">
      <c r="A95" s="19" t="s">
        <v>51</v>
      </c>
      <c r="B95" s="3" t="s">
        <v>32</v>
      </c>
      <c r="C95" s="3"/>
      <c r="D95" s="3" t="s">
        <v>39</v>
      </c>
      <c r="E95" s="3">
        <v>2019</v>
      </c>
      <c r="F95" s="3">
        <v>2</v>
      </c>
      <c r="G95" s="3"/>
      <c r="H95" s="4">
        <v>11.98</v>
      </c>
      <c r="I95" s="4">
        <f t="shared" si="1"/>
        <v>14.495800000000001</v>
      </c>
      <c r="J95" s="18"/>
      <c r="K95" s="20" t="s">
        <v>34</v>
      </c>
      <c r="L95" s="18"/>
    </row>
    <row r="96" spans="1:12" ht="30" customHeight="1" x14ac:dyDescent="0.3">
      <c r="A96" s="19" t="s">
        <v>445</v>
      </c>
      <c r="B96" s="3" t="s">
        <v>25</v>
      </c>
      <c r="C96" s="3"/>
      <c r="D96" s="3" t="s">
        <v>39</v>
      </c>
      <c r="E96" s="3">
        <v>2015</v>
      </c>
      <c r="F96" s="3">
        <v>5</v>
      </c>
      <c r="G96" s="3"/>
      <c r="H96" s="4">
        <v>11.98</v>
      </c>
      <c r="I96" s="4">
        <f t="shared" si="1"/>
        <v>14.495800000000001</v>
      </c>
      <c r="J96" s="18"/>
      <c r="K96" s="20"/>
      <c r="L96" s="18"/>
    </row>
    <row r="97" spans="1:12" ht="30" customHeight="1" x14ac:dyDescent="0.3">
      <c r="A97" s="19" t="s">
        <v>1407</v>
      </c>
      <c r="B97" s="3" t="s">
        <v>25</v>
      </c>
      <c r="C97" s="3"/>
      <c r="D97" s="3" t="s">
        <v>39</v>
      </c>
      <c r="E97" s="3">
        <v>2022</v>
      </c>
      <c r="F97" s="3">
        <v>12</v>
      </c>
      <c r="G97" s="3"/>
      <c r="H97" s="4">
        <v>11.98</v>
      </c>
      <c r="I97" s="4">
        <f t="shared" si="1"/>
        <v>14.495800000000001</v>
      </c>
      <c r="J97" s="18"/>
      <c r="K97" s="20" t="s">
        <v>52</v>
      </c>
      <c r="L97" s="18"/>
    </row>
    <row r="98" spans="1:12" ht="30" customHeight="1" x14ac:dyDescent="0.3">
      <c r="A98" s="19" t="s">
        <v>1234</v>
      </c>
      <c r="B98" s="46" t="s">
        <v>381</v>
      </c>
      <c r="C98" s="3" t="s">
        <v>340</v>
      </c>
      <c r="D98" s="3" t="s">
        <v>255</v>
      </c>
      <c r="E98" s="3">
        <v>2024</v>
      </c>
      <c r="F98" s="3">
        <v>12</v>
      </c>
      <c r="G98" s="3"/>
      <c r="H98" s="4">
        <v>11.98</v>
      </c>
      <c r="I98" s="4">
        <f t="shared" si="1"/>
        <v>14.495800000000001</v>
      </c>
      <c r="J98" s="18"/>
      <c r="K98" s="20"/>
      <c r="L98" s="18"/>
    </row>
    <row r="99" spans="1:12" ht="30" customHeight="1" x14ac:dyDescent="0.3">
      <c r="A99" s="19" t="s">
        <v>1512</v>
      </c>
      <c r="B99" s="46" t="s">
        <v>381</v>
      </c>
      <c r="C99" s="3" t="s">
        <v>340</v>
      </c>
      <c r="D99" s="3" t="s">
        <v>255</v>
      </c>
      <c r="E99" s="3">
        <v>2024</v>
      </c>
      <c r="F99" s="3">
        <v>12</v>
      </c>
      <c r="G99" s="3"/>
      <c r="H99" s="4">
        <v>11.98</v>
      </c>
      <c r="I99" s="4">
        <f t="shared" si="1"/>
        <v>14.495800000000001</v>
      </c>
      <c r="J99" s="18" t="s">
        <v>10</v>
      </c>
      <c r="K99" s="20"/>
      <c r="L99" s="18"/>
    </row>
    <row r="100" spans="1:12" ht="30" customHeight="1" x14ac:dyDescent="0.3">
      <c r="A100" s="19" t="s">
        <v>430</v>
      </c>
      <c r="B100" s="3" t="s">
        <v>114</v>
      </c>
      <c r="C100" s="3" t="s">
        <v>719</v>
      </c>
      <c r="D100" s="3" t="s">
        <v>253</v>
      </c>
      <c r="E100" s="3" t="s">
        <v>169</v>
      </c>
      <c r="F100" s="3">
        <v>12</v>
      </c>
      <c r="G100" s="3">
        <v>0.375</v>
      </c>
      <c r="H100" s="4">
        <v>11.98</v>
      </c>
      <c r="I100" s="4">
        <f t="shared" si="1"/>
        <v>14.495800000000001</v>
      </c>
      <c r="J100" s="3"/>
      <c r="K100" s="20" t="s">
        <v>52</v>
      </c>
      <c r="L100" s="18"/>
    </row>
    <row r="101" spans="1:12" ht="30" customHeight="1" x14ac:dyDescent="0.3">
      <c r="A101" s="58" t="s">
        <v>1008</v>
      </c>
      <c r="B101" s="3" t="s">
        <v>69</v>
      </c>
      <c r="C101" s="3" t="s">
        <v>340</v>
      </c>
      <c r="D101" s="3" t="s">
        <v>128</v>
      </c>
      <c r="E101" s="70">
        <v>1979</v>
      </c>
      <c r="F101" s="3">
        <v>1</v>
      </c>
      <c r="G101" s="3"/>
      <c r="H101" s="4">
        <v>12</v>
      </c>
      <c r="I101" s="4">
        <f t="shared" si="1"/>
        <v>14.52</v>
      </c>
      <c r="J101" s="18"/>
      <c r="K101" s="20"/>
      <c r="L101" s="18"/>
    </row>
    <row r="102" spans="1:12" ht="30" customHeight="1" x14ac:dyDescent="0.3">
      <c r="A102" s="19" t="s">
        <v>527</v>
      </c>
      <c r="B102" s="3" t="s">
        <v>25</v>
      </c>
      <c r="C102" s="3"/>
      <c r="D102" s="3" t="s">
        <v>39</v>
      </c>
      <c r="E102" s="3">
        <v>2004</v>
      </c>
      <c r="F102" s="3">
        <v>1</v>
      </c>
      <c r="G102" s="3"/>
      <c r="H102" s="4">
        <v>12</v>
      </c>
      <c r="I102" s="4">
        <f t="shared" si="1"/>
        <v>14.52</v>
      </c>
      <c r="J102" s="18"/>
      <c r="K102" s="20"/>
      <c r="L102" s="18"/>
    </row>
    <row r="103" spans="1:12" ht="30" customHeight="1" x14ac:dyDescent="0.3">
      <c r="A103" s="19" t="s">
        <v>486</v>
      </c>
      <c r="B103" s="3" t="s">
        <v>484</v>
      </c>
      <c r="C103" s="3"/>
      <c r="D103" s="3" t="s">
        <v>255</v>
      </c>
      <c r="E103" s="3">
        <v>2019</v>
      </c>
      <c r="F103" s="3">
        <v>6</v>
      </c>
      <c r="G103" s="3"/>
      <c r="H103" s="4">
        <v>12</v>
      </c>
      <c r="I103" s="4">
        <f t="shared" si="1"/>
        <v>14.52</v>
      </c>
      <c r="J103" s="18"/>
      <c r="K103" s="20" t="s">
        <v>52</v>
      </c>
      <c r="L103" s="18"/>
    </row>
    <row r="104" spans="1:12" ht="30" customHeight="1" x14ac:dyDescent="0.3">
      <c r="A104" s="19" t="s">
        <v>51</v>
      </c>
      <c r="B104" s="3" t="s">
        <v>32</v>
      </c>
      <c r="C104" s="3"/>
      <c r="D104" s="3" t="s">
        <v>39</v>
      </c>
      <c r="E104" s="3">
        <v>2015</v>
      </c>
      <c r="F104" s="3">
        <v>6</v>
      </c>
      <c r="G104" s="3"/>
      <c r="H104" s="4">
        <v>12.36</v>
      </c>
      <c r="I104" s="4">
        <f t="shared" si="1"/>
        <v>14.955599999999999</v>
      </c>
      <c r="J104" s="18"/>
      <c r="K104" s="20"/>
      <c r="L104" s="18"/>
    </row>
    <row r="105" spans="1:12" ht="30" customHeight="1" x14ac:dyDescent="0.3">
      <c r="A105" s="59" t="s">
        <v>493</v>
      </c>
      <c r="B105" s="47" t="s">
        <v>1016</v>
      </c>
      <c r="C105" s="47" t="s">
        <v>340</v>
      </c>
      <c r="D105" s="47" t="s">
        <v>128</v>
      </c>
      <c r="E105" s="50">
        <v>2022</v>
      </c>
      <c r="F105" s="46">
        <v>12</v>
      </c>
      <c r="G105" s="3"/>
      <c r="H105" s="4">
        <v>12.4</v>
      </c>
      <c r="I105" s="4">
        <f t="shared" si="1"/>
        <v>15.004</v>
      </c>
      <c r="J105" s="18"/>
      <c r="K105" s="56" t="s">
        <v>52</v>
      </c>
      <c r="L105" s="18"/>
    </row>
    <row r="106" spans="1:12" ht="30" customHeight="1" x14ac:dyDescent="0.3">
      <c r="A106" s="19" t="s">
        <v>51</v>
      </c>
      <c r="B106" s="3" t="s">
        <v>32</v>
      </c>
      <c r="C106" s="3"/>
      <c r="D106" s="3" t="s">
        <v>39</v>
      </c>
      <c r="E106" s="3">
        <v>2020</v>
      </c>
      <c r="F106" s="3">
        <v>3</v>
      </c>
      <c r="G106" s="3"/>
      <c r="H106" s="4">
        <v>12.4</v>
      </c>
      <c r="I106" s="4">
        <f t="shared" si="1"/>
        <v>15.004</v>
      </c>
      <c r="J106" s="18" t="s">
        <v>10</v>
      </c>
      <c r="K106" s="20"/>
      <c r="L106" s="18"/>
    </row>
    <row r="107" spans="1:12" ht="30" customHeight="1" x14ac:dyDescent="0.3">
      <c r="A107" s="19" t="s">
        <v>248</v>
      </c>
      <c r="B107" s="3" t="s">
        <v>221</v>
      </c>
      <c r="C107" s="3"/>
      <c r="D107" s="3" t="s">
        <v>255</v>
      </c>
      <c r="E107" s="3">
        <v>2019</v>
      </c>
      <c r="F107" s="3">
        <v>3</v>
      </c>
      <c r="G107" s="3"/>
      <c r="H107" s="4">
        <v>12.4</v>
      </c>
      <c r="I107" s="4">
        <f t="shared" si="1"/>
        <v>15.004</v>
      </c>
      <c r="J107" s="18"/>
      <c r="K107" s="20"/>
      <c r="L107" s="18"/>
    </row>
    <row r="108" spans="1:12" ht="30" customHeight="1" x14ac:dyDescent="0.3">
      <c r="A108" s="19" t="s">
        <v>1418</v>
      </c>
      <c r="B108" s="3" t="s">
        <v>1419</v>
      </c>
      <c r="C108" s="3"/>
      <c r="D108" s="3" t="s">
        <v>255</v>
      </c>
      <c r="E108" s="3">
        <v>2021</v>
      </c>
      <c r="F108" s="3">
        <v>12</v>
      </c>
      <c r="G108" s="3"/>
      <c r="H108" s="4">
        <v>12.4</v>
      </c>
      <c r="I108" s="4">
        <f t="shared" si="1"/>
        <v>15.004</v>
      </c>
      <c r="J108" s="3"/>
      <c r="K108" s="20" t="s">
        <v>52</v>
      </c>
      <c r="L108" s="18"/>
    </row>
    <row r="109" spans="1:12" ht="30" customHeight="1" x14ac:dyDescent="0.3">
      <c r="A109" s="19" t="s">
        <v>1422</v>
      </c>
      <c r="B109" s="3" t="s">
        <v>1158</v>
      </c>
      <c r="C109" s="3"/>
      <c r="D109" s="3" t="s">
        <v>255</v>
      </c>
      <c r="E109" s="3">
        <v>2023</v>
      </c>
      <c r="F109" s="3">
        <v>12</v>
      </c>
      <c r="G109" s="3"/>
      <c r="H109" s="4">
        <v>12.4</v>
      </c>
      <c r="I109" s="4">
        <f t="shared" si="1"/>
        <v>15.004</v>
      </c>
      <c r="J109" s="18"/>
      <c r="K109" s="20"/>
      <c r="L109" s="18"/>
    </row>
    <row r="110" spans="1:12" ht="30" customHeight="1" x14ac:dyDescent="0.3">
      <c r="A110" s="58" t="s">
        <v>1186</v>
      </c>
      <c r="B110" s="3" t="s">
        <v>320</v>
      </c>
      <c r="C110" s="3" t="s">
        <v>340</v>
      </c>
      <c r="D110" s="3" t="s">
        <v>261</v>
      </c>
      <c r="E110" s="70">
        <v>2017</v>
      </c>
      <c r="F110" s="3">
        <v>3</v>
      </c>
      <c r="G110" s="3"/>
      <c r="H110" s="4">
        <v>12.4</v>
      </c>
      <c r="I110" s="4">
        <f t="shared" si="1"/>
        <v>15.004</v>
      </c>
      <c r="J110" s="18"/>
      <c r="K110" s="20" t="s">
        <v>34</v>
      </c>
      <c r="L110" s="18"/>
    </row>
    <row r="111" spans="1:12" ht="30" customHeight="1" x14ac:dyDescent="0.3">
      <c r="A111" s="58" t="s">
        <v>812</v>
      </c>
      <c r="B111" s="3" t="s">
        <v>813</v>
      </c>
      <c r="C111" s="3"/>
      <c r="D111" s="3" t="s">
        <v>262</v>
      </c>
      <c r="E111" s="70">
        <v>2022</v>
      </c>
      <c r="F111" s="3">
        <v>12</v>
      </c>
      <c r="G111" s="3"/>
      <c r="H111" s="4">
        <v>12.81</v>
      </c>
      <c r="I111" s="4">
        <f t="shared" si="1"/>
        <v>15.5001</v>
      </c>
      <c r="J111" s="18"/>
      <c r="K111" s="20"/>
      <c r="L111" s="18"/>
    </row>
    <row r="112" spans="1:12" ht="30" customHeight="1" x14ac:dyDescent="0.3">
      <c r="A112" s="58" t="s">
        <v>452</v>
      </c>
      <c r="B112" s="3" t="s">
        <v>447</v>
      </c>
      <c r="C112" s="3" t="s">
        <v>340</v>
      </c>
      <c r="D112" s="3" t="s">
        <v>128</v>
      </c>
      <c r="E112" s="70">
        <v>2016</v>
      </c>
      <c r="F112" s="3">
        <v>12</v>
      </c>
      <c r="G112" s="3"/>
      <c r="H112" s="4">
        <v>13.22</v>
      </c>
      <c r="I112" s="4">
        <f t="shared" si="1"/>
        <v>15.9962</v>
      </c>
      <c r="J112" s="18"/>
      <c r="K112" s="20" t="s">
        <v>34</v>
      </c>
      <c r="L112" s="18"/>
    </row>
    <row r="113" spans="1:12" ht="30" customHeight="1" x14ac:dyDescent="0.3">
      <c r="A113" s="27" t="s">
        <v>1231</v>
      </c>
      <c r="B113" s="47" t="s">
        <v>1232</v>
      </c>
      <c r="C113" s="47" t="s">
        <v>358</v>
      </c>
      <c r="D113" s="47" t="s">
        <v>39</v>
      </c>
      <c r="E113" s="46">
        <v>2023</v>
      </c>
      <c r="F113" s="46">
        <v>12</v>
      </c>
      <c r="G113" s="3"/>
      <c r="H113" s="4">
        <v>13.22</v>
      </c>
      <c r="I113" s="4">
        <f t="shared" si="1"/>
        <v>15.9962</v>
      </c>
      <c r="J113" s="18"/>
      <c r="K113" s="20" t="s">
        <v>52</v>
      </c>
      <c r="L113" s="18"/>
    </row>
    <row r="114" spans="1:12" ht="30" customHeight="1" x14ac:dyDescent="0.3">
      <c r="A114" s="19" t="s">
        <v>1316</v>
      </c>
      <c r="B114" s="3" t="s">
        <v>1315</v>
      </c>
      <c r="C114" s="3"/>
      <c r="D114" s="3" t="s">
        <v>317</v>
      </c>
      <c r="E114" s="3">
        <v>2022</v>
      </c>
      <c r="F114" s="3">
        <v>12</v>
      </c>
      <c r="G114" s="3"/>
      <c r="H114" s="4">
        <v>13.22</v>
      </c>
      <c r="I114" s="4">
        <f t="shared" si="1"/>
        <v>15.9962</v>
      </c>
      <c r="J114" s="18" t="s">
        <v>10</v>
      </c>
      <c r="K114" s="20" t="s">
        <v>52</v>
      </c>
      <c r="L114" s="18"/>
    </row>
    <row r="115" spans="1:12" ht="30" customHeight="1" x14ac:dyDescent="0.3">
      <c r="A115" s="58" t="s">
        <v>664</v>
      </c>
      <c r="B115" s="47" t="s">
        <v>665</v>
      </c>
      <c r="C115" s="47"/>
      <c r="D115" s="47" t="s">
        <v>262</v>
      </c>
      <c r="E115" s="50">
        <v>2021</v>
      </c>
      <c r="F115" s="46">
        <v>5</v>
      </c>
      <c r="G115" s="3"/>
      <c r="H115" s="4">
        <v>13.64</v>
      </c>
      <c r="I115" s="4">
        <f t="shared" si="1"/>
        <v>16.5044</v>
      </c>
      <c r="J115" s="18"/>
      <c r="K115" s="20"/>
      <c r="L115" s="18"/>
    </row>
    <row r="116" spans="1:12" ht="30" customHeight="1" x14ac:dyDescent="0.3">
      <c r="A116" s="58" t="s">
        <v>156</v>
      </c>
      <c r="B116" s="3" t="s">
        <v>137</v>
      </c>
      <c r="C116" s="3" t="s">
        <v>340</v>
      </c>
      <c r="D116" s="3" t="s">
        <v>128</v>
      </c>
      <c r="E116" s="70">
        <v>2024</v>
      </c>
      <c r="F116" s="3">
        <v>24</v>
      </c>
      <c r="G116" s="3"/>
      <c r="H116" s="4">
        <v>13.64</v>
      </c>
      <c r="I116" s="4">
        <f t="shared" si="1"/>
        <v>16.5044</v>
      </c>
      <c r="J116" s="3" t="s">
        <v>10</v>
      </c>
      <c r="K116" s="20"/>
      <c r="L116" s="18"/>
    </row>
    <row r="117" spans="1:12" ht="30" customHeight="1" x14ac:dyDescent="0.3">
      <c r="A117" s="58" t="s">
        <v>272</v>
      </c>
      <c r="B117" s="3" t="s">
        <v>137</v>
      </c>
      <c r="C117" s="3"/>
      <c r="D117" s="3" t="s">
        <v>128</v>
      </c>
      <c r="E117" s="70">
        <v>2024</v>
      </c>
      <c r="F117" s="3">
        <v>12</v>
      </c>
      <c r="G117" s="3"/>
      <c r="H117" s="4">
        <v>13.64</v>
      </c>
      <c r="I117" s="4">
        <f t="shared" si="1"/>
        <v>16.5044</v>
      </c>
      <c r="J117" s="18" t="s">
        <v>10</v>
      </c>
      <c r="K117" s="20"/>
      <c r="L117" s="18"/>
    </row>
    <row r="118" spans="1:12" ht="30" customHeight="1" x14ac:dyDescent="0.3">
      <c r="A118" s="27" t="s">
        <v>1332</v>
      </c>
      <c r="B118" s="47" t="s">
        <v>25</v>
      </c>
      <c r="C118" s="47"/>
      <c r="D118" s="47" t="s">
        <v>39</v>
      </c>
      <c r="E118" s="46">
        <v>2020</v>
      </c>
      <c r="F118" s="46">
        <v>12</v>
      </c>
      <c r="G118" s="3"/>
      <c r="H118" s="4">
        <v>13.64</v>
      </c>
      <c r="I118" s="4">
        <f t="shared" si="1"/>
        <v>16.5044</v>
      </c>
      <c r="J118" s="18"/>
      <c r="K118" s="20"/>
      <c r="L118" s="18"/>
    </row>
    <row r="119" spans="1:12" ht="30" customHeight="1" x14ac:dyDescent="0.3">
      <c r="A119" s="19" t="s">
        <v>627</v>
      </c>
      <c r="B119" s="3" t="s">
        <v>381</v>
      </c>
      <c r="C119" s="3" t="s">
        <v>437</v>
      </c>
      <c r="D119" s="3" t="s">
        <v>255</v>
      </c>
      <c r="E119" s="3">
        <v>2023</v>
      </c>
      <c r="F119" s="3">
        <v>12</v>
      </c>
      <c r="G119" s="3"/>
      <c r="H119" s="4">
        <v>13.64</v>
      </c>
      <c r="I119" s="4">
        <f t="shared" si="1"/>
        <v>16.5044</v>
      </c>
      <c r="J119" s="18"/>
      <c r="K119" s="20"/>
      <c r="L119" s="18"/>
    </row>
    <row r="120" spans="1:12" ht="30" customHeight="1" x14ac:dyDescent="0.3">
      <c r="A120" s="19" t="s">
        <v>627</v>
      </c>
      <c r="B120" s="3" t="s">
        <v>381</v>
      </c>
      <c r="C120" s="3" t="s">
        <v>437</v>
      </c>
      <c r="D120" s="3" t="s">
        <v>255</v>
      </c>
      <c r="E120" s="3">
        <v>2024</v>
      </c>
      <c r="F120" s="3">
        <v>12</v>
      </c>
      <c r="G120" s="3"/>
      <c r="H120" s="4">
        <v>13.64</v>
      </c>
      <c r="I120" s="4">
        <f t="shared" si="1"/>
        <v>16.5044</v>
      </c>
      <c r="J120" s="18" t="s">
        <v>10</v>
      </c>
      <c r="K120" s="20"/>
      <c r="L120" s="18"/>
    </row>
    <row r="121" spans="1:12" ht="30" customHeight="1" x14ac:dyDescent="0.3">
      <c r="A121" s="19" t="s">
        <v>985</v>
      </c>
      <c r="B121" s="3" t="s">
        <v>158</v>
      </c>
      <c r="C121" s="3"/>
      <c r="D121" s="3" t="s">
        <v>317</v>
      </c>
      <c r="E121" s="3">
        <v>2019</v>
      </c>
      <c r="F121" s="3">
        <v>12</v>
      </c>
      <c r="G121" s="3"/>
      <c r="H121" s="4">
        <v>13.64</v>
      </c>
      <c r="I121" s="4">
        <f t="shared" si="1"/>
        <v>16.5044</v>
      </c>
      <c r="J121" s="18"/>
      <c r="K121" s="20" t="s">
        <v>45</v>
      </c>
      <c r="L121" s="18"/>
    </row>
    <row r="122" spans="1:12" ht="30" customHeight="1" x14ac:dyDescent="0.3">
      <c r="A122" s="19" t="s">
        <v>639</v>
      </c>
      <c r="B122" s="3" t="s">
        <v>576</v>
      </c>
      <c r="C122" s="3"/>
      <c r="D122" s="3" t="s">
        <v>39</v>
      </c>
      <c r="E122" s="3">
        <v>2008</v>
      </c>
      <c r="F122" s="3">
        <v>1</v>
      </c>
      <c r="G122" s="3"/>
      <c r="H122" s="4">
        <v>14</v>
      </c>
      <c r="I122" s="4">
        <f t="shared" si="1"/>
        <v>16.939999999999998</v>
      </c>
      <c r="J122" s="3"/>
      <c r="K122" s="20"/>
      <c r="L122" s="18"/>
    </row>
    <row r="123" spans="1:12" ht="30" customHeight="1" x14ac:dyDescent="0.3">
      <c r="A123" s="58" t="s">
        <v>345</v>
      </c>
      <c r="B123" s="3" t="s">
        <v>342</v>
      </c>
      <c r="C123" s="3" t="s">
        <v>340</v>
      </c>
      <c r="D123" s="3" t="s">
        <v>346</v>
      </c>
      <c r="E123" s="70">
        <v>2012</v>
      </c>
      <c r="F123" s="3">
        <v>2</v>
      </c>
      <c r="G123" s="3"/>
      <c r="H123" s="4">
        <v>14</v>
      </c>
      <c r="I123" s="4">
        <f t="shared" si="1"/>
        <v>16.939999999999998</v>
      </c>
      <c r="J123" s="18"/>
      <c r="K123" s="20"/>
      <c r="L123" s="18"/>
    </row>
    <row r="124" spans="1:12" ht="30" customHeight="1" x14ac:dyDescent="0.3">
      <c r="A124" s="58" t="s">
        <v>763</v>
      </c>
      <c r="B124" s="3" t="s">
        <v>125</v>
      </c>
      <c r="C124" s="3"/>
      <c r="D124" s="3" t="s">
        <v>128</v>
      </c>
      <c r="E124" s="70">
        <v>2022</v>
      </c>
      <c r="F124" s="3">
        <v>12</v>
      </c>
      <c r="G124" s="3"/>
      <c r="H124" s="4">
        <v>14.05</v>
      </c>
      <c r="I124" s="4">
        <f t="shared" si="1"/>
        <v>17.000499999999999</v>
      </c>
      <c r="J124" s="3"/>
      <c r="K124" s="20" t="s">
        <v>34</v>
      </c>
      <c r="L124" s="18"/>
    </row>
    <row r="125" spans="1:12" ht="30" customHeight="1" x14ac:dyDescent="0.3">
      <c r="A125" s="59" t="s">
        <v>534</v>
      </c>
      <c r="B125" s="47" t="s">
        <v>125</v>
      </c>
      <c r="C125" s="47" t="s">
        <v>358</v>
      </c>
      <c r="D125" s="47" t="s">
        <v>128</v>
      </c>
      <c r="E125" s="50">
        <v>2022</v>
      </c>
      <c r="F125" s="46">
        <v>12</v>
      </c>
      <c r="G125" s="3"/>
      <c r="H125" s="4">
        <v>14.05</v>
      </c>
      <c r="I125" s="4">
        <f t="shared" si="1"/>
        <v>17.000499999999999</v>
      </c>
      <c r="J125" s="18"/>
      <c r="K125" s="20" t="s">
        <v>34</v>
      </c>
      <c r="L125" s="18"/>
    </row>
    <row r="126" spans="1:12" ht="30" customHeight="1" x14ac:dyDescent="0.3">
      <c r="A126" s="19" t="s">
        <v>722</v>
      </c>
      <c r="B126" s="3" t="s">
        <v>381</v>
      </c>
      <c r="C126" s="3"/>
      <c r="D126" s="3" t="s">
        <v>255</v>
      </c>
      <c r="E126" s="3">
        <v>2022</v>
      </c>
      <c r="F126" s="3">
        <v>6</v>
      </c>
      <c r="G126" s="3"/>
      <c r="H126" s="4">
        <v>14.05</v>
      </c>
      <c r="I126" s="4">
        <f t="shared" si="1"/>
        <v>17.000499999999999</v>
      </c>
      <c r="J126" s="18"/>
      <c r="K126" s="20" t="s">
        <v>34</v>
      </c>
      <c r="L126" s="18"/>
    </row>
    <row r="127" spans="1:12" ht="30" customHeight="1" x14ac:dyDescent="0.3">
      <c r="A127" s="19" t="s">
        <v>567</v>
      </c>
      <c r="B127" s="3" t="s">
        <v>566</v>
      </c>
      <c r="C127" s="3"/>
      <c r="D127" s="3" t="s">
        <v>255</v>
      </c>
      <c r="E127" s="3">
        <v>2023</v>
      </c>
      <c r="F127" s="3">
        <v>12</v>
      </c>
      <c r="G127" s="3"/>
      <c r="H127" s="4">
        <v>14.05</v>
      </c>
      <c r="I127" s="4">
        <f t="shared" si="1"/>
        <v>17.000499999999999</v>
      </c>
      <c r="J127" s="18"/>
      <c r="K127" s="20" t="s">
        <v>52</v>
      </c>
      <c r="L127" s="18"/>
    </row>
    <row r="128" spans="1:12" ht="30" customHeight="1" x14ac:dyDescent="0.3">
      <c r="A128" s="59" t="s">
        <v>493</v>
      </c>
      <c r="B128" s="47" t="s">
        <v>1016</v>
      </c>
      <c r="C128" s="47" t="s">
        <v>340</v>
      </c>
      <c r="D128" s="47" t="s">
        <v>128</v>
      </c>
      <c r="E128" s="50">
        <v>2023</v>
      </c>
      <c r="F128" s="46">
        <v>12</v>
      </c>
      <c r="G128" s="3"/>
      <c r="H128" s="4">
        <v>14.46</v>
      </c>
      <c r="I128" s="4">
        <f t="shared" si="1"/>
        <v>17.496600000000001</v>
      </c>
      <c r="J128" s="18" t="s">
        <v>10</v>
      </c>
      <c r="K128" s="56" t="s">
        <v>52</v>
      </c>
      <c r="L128" s="18"/>
    </row>
    <row r="129" spans="1:12" ht="30" customHeight="1" x14ac:dyDescent="0.3">
      <c r="A129" s="58" t="s">
        <v>438</v>
      </c>
      <c r="B129" s="3" t="s">
        <v>1016</v>
      </c>
      <c r="C129" s="3"/>
      <c r="D129" s="3" t="s">
        <v>128</v>
      </c>
      <c r="E129" s="70">
        <v>2023</v>
      </c>
      <c r="F129" s="3">
        <v>12</v>
      </c>
      <c r="G129" s="3"/>
      <c r="H129" s="4">
        <v>14.46</v>
      </c>
      <c r="I129" s="4">
        <f t="shared" si="1"/>
        <v>17.496600000000001</v>
      </c>
      <c r="J129" s="18" t="s">
        <v>10</v>
      </c>
      <c r="K129" s="20" t="s">
        <v>52</v>
      </c>
      <c r="L129" s="18"/>
    </row>
    <row r="130" spans="1:12" ht="30" customHeight="1" x14ac:dyDescent="0.3">
      <c r="A130" s="19" t="s">
        <v>410</v>
      </c>
      <c r="B130" s="3" t="s">
        <v>13</v>
      </c>
      <c r="C130" s="3"/>
      <c r="D130" s="3" t="s">
        <v>39</v>
      </c>
      <c r="E130" s="3">
        <v>2017</v>
      </c>
      <c r="F130" s="3">
        <v>1</v>
      </c>
      <c r="G130" s="3"/>
      <c r="H130" s="4">
        <v>14.46</v>
      </c>
      <c r="I130" s="4">
        <f t="shared" si="1"/>
        <v>17.496600000000001</v>
      </c>
      <c r="J130" s="18"/>
      <c r="K130" s="20"/>
      <c r="L130" s="18"/>
    </row>
    <row r="131" spans="1:12" ht="30" customHeight="1" x14ac:dyDescent="0.3">
      <c r="A131" s="19" t="s">
        <v>722</v>
      </c>
      <c r="B131" s="3" t="s">
        <v>381</v>
      </c>
      <c r="C131" s="3"/>
      <c r="D131" s="3" t="s">
        <v>255</v>
      </c>
      <c r="E131" s="3">
        <v>2023</v>
      </c>
      <c r="F131" s="3">
        <v>12</v>
      </c>
      <c r="G131" s="3"/>
      <c r="H131" s="4">
        <v>14.46</v>
      </c>
      <c r="I131" s="4">
        <f t="shared" si="1"/>
        <v>17.496600000000001</v>
      </c>
      <c r="J131" s="18"/>
      <c r="K131" s="20" t="s">
        <v>34</v>
      </c>
      <c r="L131" s="18"/>
    </row>
    <row r="132" spans="1:12" ht="30" customHeight="1" x14ac:dyDescent="0.3">
      <c r="A132" s="19" t="s">
        <v>1423</v>
      </c>
      <c r="B132" s="3" t="s">
        <v>1158</v>
      </c>
      <c r="C132" s="3"/>
      <c r="D132" s="3" t="s">
        <v>255</v>
      </c>
      <c r="E132" s="3">
        <v>2023</v>
      </c>
      <c r="F132" s="3">
        <v>12</v>
      </c>
      <c r="G132" s="3"/>
      <c r="H132" s="4">
        <v>14.46</v>
      </c>
      <c r="I132" s="4">
        <f t="shared" ref="I132:I190" si="2">H132*$L$7</f>
        <v>17.496600000000001</v>
      </c>
      <c r="J132" s="18"/>
      <c r="K132" s="20"/>
      <c r="L132" s="18"/>
    </row>
    <row r="133" spans="1:12" ht="30" customHeight="1" x14ac:dyDescent="0.3">
      <c r="A133" s="58" t="s">
        <v>705</v>
      </c>
      <c r="B133" s="3" t="s">
        <v>704</v>
      </c>
      <c r="C133" s="3" t="s">
        <v>719</v>
      </c>
      <c r="D133" s="3" t="s">
        <v>128</v>
      </c>
      <c r="E133" s="3" t="s">
        <v>169</v>
      </c>
      <c r="F133" s="3">
        <v>12</v>
      </c>
      <c r="G133" s="3"/>
      <c r="H133" s="4">
        <v>14.46</v>
      </c>
      <c r="I133" s="4">
        <f t="shared" si="2"/>
        <v>17.496600000000001</v>
      </c>
      <c r="J133" s="18"/>
      <c r="K133" s="20"/>
      <c r="L133" s="18"/>
    </row>
    <row r="134" spans="1:12" ht="30" customHeight="1" x14ac:dyDescent="0.3">
      <c r="A134" s="58" t="s">
        <v>1008</v>
      </c>
      <c r="B134" s="3" t="s">
        <v>1211</v>
      </c>
      <c r="C134" s="3" t="s">
        <v>340</v>
      </c>
      <c r="D134" s="3" t="s">
        <v>128</v>
      </c>
      <c r="E134" s="70">
        <v>2020</v>
      </c>
      <c r="F134" s="3">
        <v>3</v>
      </c>
      <c r="G134" s="3"/>
      <c r="H134" s="4">
        <v>14.5</v>
      </c>
      <c r="I134" s="4">
        <f t="shared" si="2"/>
        <v>17.544999999999998</v>
      </c>
      <c r="J134" s="18"/>
      <c r="K134" s="20"/>
      <c r="L134" s="18"/>
    </row>
    <row r="135" spans="1:12" ht="30" customHeight="1" x14ac:dyDescent="0.3">
      <c r="A135" s="58" t="s">
        <v>712</v>
      </c>
      <c r="B135" s="3" t="s">
        <v>710</v>
      </c>
      <c r="C135" s="3"/>
      <c r="D135" s="3" t="s">
        <v>916</v>
      </c>
      <c r="E135" s="70">
        <v>2017</v>
      </c>
      <c r="F135" s="3">
        <v>6</v>
      </c>
      <c r="G135" s="3"/>
      <c r="H135" s="4">
        <v>14.5</v>
      </c>
      <c r="I135" s="4">
        <f t="shared" si="2"/>
        <v>17.544999999999998</v>
      </c>
      <c r="J135" s="18"/>
      <c r="K135" s="20"/>
      <c r="L135" s="18"/>
    </row>
    <row r="136" spans="1:12" ht="30" customHeight="1" x14ac:dyDescent="0.3">
      <c r="A136" s="58" t="s">
        <v>344</v>
      </c>
      <c r="B136" s="3" t="s">
        <v>342</v>
      </c>
      <c r="C136" s="3" t="s">
        <v>340</v>
      </c>
      <c r="D136" s="3" t="s">
        <v>346</v>
      </c>
      <c r="E136" s="70">
        <v>2013</v>
      </c>
      <c r="F136" s="3">
        <v>2</v>
      </c>
      <c r="G136" s="3"/>
      <c r="H136" s="4">
        <v>14.5</v>
      </c>
      <c r="I136" s="4">
        <f t="shared" si="2"/>
        <v>17.544999999999998</v>
      </c>
      <c r="J136" s="18"/>
      <c r="K136" s="20"/>
      <c r="L136" s="18"/>
    </row>
    <row r="137" spans="1:12" ht="30" customHeight="1" x14ac:dyDescent="0.3">
      <c r="A137" s="19" t="s">
        <v>410</v>
      </c>
      <c r="B137" s="3" t="s">
        <v>13</v>
      </c>
      <c r="C137" s="3"/>
      <c r="D137" s="3" t="s">
        <v>39</v>
      </c>
      <c r="E137" s="3">
        <v>2020</v>
      </c>
      <c r="F137" s="3">
        <v>12</v>
      </c>
      <c r="G137" s="3"/>
      <c r="H137" s="4">
        <v>14.63</v>
      </c>
      <c r="I137" s="4">
        <f t="shared" si="2"/>
        <v>17.702300000000001</v>
      </c>
      <c r="J137" s="18"/>
      <c r="K137" s="20"/>
      <c r="L137" s="18"/>
    </row>
    <row r="138" spans="1:12" ht="30" customHeight="1" x14ac:dyDescent="0.3">
      <c r="A138" s="27" t="s">
        <v>1540</v>
      </c>
      <c r="B138" s="47" t="s">
        <v>13</v>
      </c>
      <c r="C138" s="47"/>
      <c r="D138" s="47" t="s">
        <v>39</v>
      </c>
      <c r="E138" s="46">
        <v>2022</v>
      </c>
      <c r="F138" s="46">
        <v>12</v>
      </c>
      <c r="G138" s="3"/>
      <c r="H138" s="4">
        <v>14.79</v>
      </c>
      <c r="I138" s="4">
        <f t="shared" si="2"/>
        <v>17.895899999999997</v>
      </c>
      <c r="J138" s="18" t="s">
        <v>10</v>
      </c>
      <c r="K138" s="20"/>
      <c r="L138" s="18"/>
    </row>
    <row r="139" spans="1:12" ht="30" customHeight="1" x14ac:dyDescent="0.3">
      <c r="A139" s="58" t="s">
        <v>702</v>
      </c>
      <c r="B139" s="3" t="s">
        <v>78</v>
      </c>
      <c r="C139" s="3" t="s">
        <v>340</v>
      </c>
      <c r="D139" s="3" t="s">
        <v>128</v>
      </c>
      <c r="E139" s="70">
        <v>2021</v>
      </c>
      <c r="F139" s="3">
        <v>6</v>
      </c>
      <c r="G139" s="3"/>
      <c r="H139" s="4">
        <v>14.88</v>
      </c>
      <c r="I139" s="4">
        <f t="shared" si="2"/>
        <v>18.004799999999999</v>
      </c>
      <c r="J139" s="18" t="s">
        <v>10</v>
      </c>
      <c r="K139" s="20"/>
      <c r="L139" s="18"/>
    </row>
    <row r="140" spans="1:12" ht="30" customHeight="1" x14ac:dyDescent="0.3">
      <c r="A140" s="19" t="s">
        <v>249</v>
      </c>
      <c r="B140" s="3" t="s">
        <v>221</v>
      </c>
      <c r="C140" s="3"/>
      <c r="D140" s="3" t="s">
        <v>255</v>
      </c>
      <c r="E140" s="3">
        <v>2020</v>
      </c>
      <c r="F140" s="3">
        <v>12</v>
      </c>
      <c r="G140" s="3"/>
      <c r="H140" s="4">
        <v>14.88</v>
      </c>
      <c r="I140" s="4">
        <f t="shared" si="2"/>
        <v>18.004799999999999</v>
      </c>
      <c r="J140" s="18"/>
      <c r="K140" s="20"/>
      <c r="L140" s="18"/>
    </row>
    <row r="141" spans="1:12" ht="30" customHeight="1" x14ac:dyDescent="0.3">
      <c r="A141" s="19" t="s">
        <v>984</v>
      </c>
      <c r="B141" s="3" t="s">
        <v>158</v>
      </c>
      <c r="C141" s="3"/>
      <c r="D141" s="3" t="s">
        <v>317</v>
      </c>
      <c r="E141" s="3">
        <v>2022</v>
      </c>
      <c r="F141" s="3">
        <v>12</v>
      </c>
      <c r="G141" s="3"/>
      <c r="H141" s="4">
        <v>14.88</v>
      </c>
      <c r="I141" s="4">
        <f t="shared" si="2"/>
        <v>18.004799999999999</v>
      </c>
      <c r="J141" s="18"/>
      <c r="K141" s="20"/>
      <c r="L141" s="18"/>
    </row>
    <row r="142" spans="1:12" ht="30" customHeight="1" x14ac:dyDescent="0.3">
      <c r="A142" s="58" t="s">
        <v>1500</v>
      </c>
      <c r="B142" s="3" t="s">
        <v>1499</v>
      </c>
      <c r="C142" s="3"/>
      <c r="D142" s="3" t="s">
        <v>365</v>
      </c>
      <c r="E142" s="70">
        <v>2022</v>
      </c>
      <c r="F142" s="3">
        <v>3</v>
      </c>
      <c r="G142" s="3"/>
      <c r="H142" s="4">
        <v>14.88</v>
      </c>
      <c r="I142" s="4">
        <f t="shared" si="2"/>
        <v>18.004799999999999</v>
      </c>
      <c r="J142" s="18" t="s">
        <v>10</v>
      </c>
      <c r="K142" s="20"/>
      <c r="L142" s="18"/>
    </row>
    <row r="143" spans="1:12" ht="30" customHeight="1" x14ac:dyDescent="0.3">
      <c r="A143" s="58" t="s">
        <v>1501</v>
      </c>
      <c r="B143" s="3" t="s">
        <v>1499</v>
      </c>
      <c r="C143" s="3" t="s">
        <v>358</v>
      </c>
      <c r="D143" s="3" t="s">
        <v>365</v>
      </c>
      <c r="E143" s="70">
        <v>2023</v>
      </c>
      <c r="F143" s="3">
        <v>3</v>
      </c>
      <c r="G143" s="3"/>
      <c r="H143" s="4">
        <v>14.88</v>
      </c>
      <c r="I143" s="4">
        <f t="shared" si="2"/>
        <v>18.004799999999999</v>
      </c>
      <c r="J143" s="18" t="s">
        <v>10</v>
      </c>
      <c r="K143" s="20"/>
      <c r="L143" s="18"/>
    </row>
    <row r="144" spans="1:12" ht="30" customHeight="1" x14ac:dyDescent="0.3">
      <c r="A144" s="59" t="s">
        <v>825</v>
      </c>
      <c r="B144" s="47" t="s">
        <v>816</v>
      </c>
      <c r="C144" s="47" t="s">
        <v>340</v>
      </c>
      <c r="D144" s="3" t="s">
        <v>128</v>
      </c>
      <c r="E144" s="50">
        <v>1993</v>
      </c>
      <c r="F144" s="46">
        <v>1</v>
      </c>
      <c r="G144" s="3"/>
      <c r="H144" s="4">
        <v>15</v>
      </c>
      <c r="I144" s="4">
        <f t="shared" si="2"/>
        <v>18.149999999999999</v>
      </c>
      <c r="J144" s="18"/>
      <c r="K144" s="20"/>
      <c r="L144" s="18"/>
    </row>
    <row r="145" spans="1:12" ht="30" customHeight="1" x14ac:dyDescent="0.3">
      <c r="A145" s="27" t="s">
        <v>1565</v>
      </c>
      <c r="B145" s="47" t="s">
        <v>1441</v>
      </c>
      <c r="C145" s="47"/>
      <c r="D145" s="47" t="s">
        <v>128</v>
      </c>
      <c r="E145" s="46">
        <v>1999</v>
      </c>
      <c r="F145" s="46">
        <v>2</v>
      </c>
      <c r="G145" s="3"/>
      <c r="H145" s="4">
        <v>15</v>
      </c>
      <c r="I145" s="4">
        <f t="shared" si="2"/>
        <v>18.149999999999999</v>
      </c>
      <c r="J145" s="18" t="s">
        <v>10</v>
      </c>
      <c r="K145" s="20"/>
      <c r="L145" s="18"/>
    </row>
    <row r="146" spans="1:12" ht="30" customHeight="1" x14ac:dyDescent="0.3">
      <c r="A146" s="27" t="s">
        <v>1459</v>
      </c>
      <c r="B146" s="47" t="s">
        <v>13</v>
      </c>
      <c r="C146" s="47"/>
      <c r="D146" s="47" t="s">
        <v>39</v>
      </c>
      <c r="E146" s="46">
        <v>1989</v>
      </c>
      <c r="F146" s="46">
        <v>1</v>
      </c>
      <c r="G146" s="3"/>
      <c r="H146" s="4">
        <v>15</v>
      </c>
      <c r="I146" s="4">
        <f t="shared" si="2"/>
        <v>18.149999999999999</v>
      </c>
      <c r="J146" s="18" t="s">
        <v>10</v>
      </c>
      <c r="K146" s="20"/>
      <c r="L146" s="18"/>
    </row>
    <row r="147" spans="1:12" ht="30" customHeight="1" x14ac:dyDescent="0.3">
      <c r="A147" s="58" t="s">
        <v>1295</v>
      </c>
      <c r="B147" s="3" t="s">
        <v>13</v>
      </c>
      <c r="C147" s="3"/>
      <c r="D147" s="3" t="s">
        <v>39</v>
      </c>
      <c r="E147" s="3">
        <v>1987</v>
      </c>
      <c r="F147" s="3">
        <f>6-2</f>
        <v>4</v>
      </c>
      <c r="G147" s="3"/>
      <c r="H147" s="4">
        <v>15</v>
      </c>
      <c r="I147" s="4">
        <f t="shared" si="2"/>
        <v>18.149999999999999</v>
      </c>
      <c r="J147" s="18" t="s">
        <v>10</v>
      </c>
      <c r="K147" s="20"/>
      <c r="L147" s="18"/>
    </row>
    <row r="148" spans="1:12" ht="30" customHeight="1" x14ac:dyDescent="0.3">
      <c r="A148" s="27" t="s">
        <v>1437</v>
      </c>
      <c r="B148" s="47" t="s">
        <v>13</v>
      </c>
      <c r="C148" s="47"/>
      <c r="D148" s="47" t="s">
        <v>39</v>
      </c>
      <c r="E148" s="46">
        <v>2003</v>
      </c>
      <c r="F148" s="46">
        <v>3</v>
      </c>
      <c r="G148" s="3"/>
      <c r="H148" s="4">
        <v>15</v>
      </c>
      <c r="I148" s="4">
        <f t="shared" si="2"/>
        <v>18.149999999999999</v>
      </c>
      <c r="J148" s="18" t="s">
        <v>10</v>
      </c>
      <c r="K148" s="20"/>
      <c r="L148" s="18"/>
    </row>
    <row r="149" spans="1:12" ht="30" customHeight="1" x14ac:dyDescent="0.3">
      <c r="A149" s="27" t="s">
        <v>931</v>
      </c>
      <c r="B149" s="47" t="s">
        <v>17</v>
      </c>
      <c r="C149" s="47"/>
      <c r="D149" s="47" t="s">
        <v>39</v>
      </c>
      <c r="E149" s="46">
        <v>1996</v>
      </c>
      <c r="F149" s="46">
        <v>3</v>
      </c>
      <c r="G149" s="3"/>
      <c r="H149" s="4">
        <v>15</v>
      </c>
      <c r="I149" s="4">
        <f t="shared" si="2"/>
        <v>18.149999999999999</v>
      </c>
      <c r="J149" s="18"/>
      <c r="K149" s="20"/>
      <c r="L149" s="18"/>
    </row>
    <row r="150" spans="1:12" ht="30" customHeight="1" x14ac:dyDescent="0.3">
      <c r="A150" s="27" t="s">
        <v>1341</v>
      </c>
      <c r="B150" s="47" t="s">
        <v>433</v>
      </c>
      <c r="C150" s="47"/>
      <c r="D150" s="47" t="s">
        <v>39</v>
      </c>
      <c r="E150" s="46">
        <v>1996</v>
      </c>
      <c r="F150" s="46">
        <v>1</v>
      </c>
      <c r="G150" s="3"/>
      <c r="H150" s="4">
        <v>15</v>
      </c>
      <c r="I150" s="4">
        <f t="shared" si="2"/>
        <v>18.149999999999999</v>
      </c>
      <c r="J150" s="18"/>
      <c r="K150" s="20"/>
      <c r="L150" s="18"/>
    </row>
    <row r="151" spans="1:12" ht="30" customHeight="1" x14ac:dyDescent="0.3">
      <c r="A151" s="27" t="s">
        <v>1358</v>
      </c>
      <c r="B151" s="47" t="s">
        <v>433</v>
      </c>
      <c r="C151" s="47"/>
      <c r="D151" s="47" t="s">
        <v>39</v>
      </c>
      <c r="E151" s="46">
        <v>1985</v>
      </c>
      <c r="F151" s="46">
        <v>4</v>
      </c>
      <c r="G151" s="3"/>
      <c r="H151" s="4">
        <v>15</v>
      </c>
      <c r="I151" s="4">
        <f t="shared" si="2"/>
        <v>18.149999999999999</v>
      </c>
      <c r="J151" s="18" t="s">
        <v>10</v>
      </c>
      <c r="K151" s="20"/>
      <c r="L151" s="18"/>
    </row>
    <row r="152" spans="1:12" ht="30" customHeight="1" x14ac:dyDescent="0.3">
      <c r="A152" s="27" t="s">
        <v>1343</v>
      </c>
      <c r="B152" s="47" t="s">
        <v>834</v>
      </c>
      <c r="C152" s="47"/>
      <c r="D152" s="47" t="s">
        <v>39</v>
      </c>
      <c r="E152" s="46">
        <v>2000</v>
      </c>
      <c r="F152" s="46">
        <v>3</v>
      </c>
      <c r="G152" s="3"/>
      <c r="H152" s="4">
        <v>15</v>
      </c>
      <c r="I152" s="4">
        <f t="shared" si="2"/>
        <v>18.149999999999999</v>
      </c>
      <c r="J152" s="18" t="s">
        <v>10</v>
      </c>
      <c r="K152" s="20"/>
      <c r="L152" s="18"/>
    </row>
    <row r="153" spans="1:12" ht="30" customHeight="1" x14ac:dyDescent="0.3">
      <c r="A153" s="19" t="s">
        <v>526</v>
      </c>
      <c r="B153" s="3" t="s">
        <v>47</v>
      </c>
      <c r="C153" s="3"/>
      <c r="D153" s="3" t="s">
        <v>39</v>
      </c>
      <c r="E153" s="3">
        <v>1988</v>
      </c>
      <c r="F153" s="3">
        <v>1</v>
      </c>
      <c r="G153" s="3"/>
      <c r="H153" s="4">
        <v>15</v>
      </c>
      <c r="I153" s="4">
        <f t="shared" si="2"/>
        <v>18.149999999999999</v>
      </c>
      <c r="J153" s="18"/>
      <c r="K153" s="20"/>
      <c r="L153" s="18"/>
    </row>
    <row r="154" spans="1:12" ht="30" customHeight="1" x14ac:dyDescent="0.3">
      <c r="A154" s="19" t="s">
        <v>26</v>
      </c>
      <c r="B154" s="3" t="s">
        <v>11</v>
      </c>
      <c r="C154" s="3"/>
      <c r="D154" s="3" t="s">
        <v>39</v>
      </c>
      <c r="E154" s="3">
        <v>1970</v>
      </c>
      <c r="F154" s="3">
        <v>2</v>
      </c>
      <c r="G154" s="3">
        <v>0.375</v>
      </c>
      <c r="H154" s="4">
        <v>15</v>
      </c>
      <c r="I154" s="4">
        <f t="shared" si="2"/>
        <v>18.149999999999999</v>
      </c>
      <c r="J154" s="18"/>
      <c r="K154" s="20"/>
      <c r="L154" s="18"/>
    </row>
    <row r="155" spans="1:12" ht="30" customHeight="1" x14ac:dyDescent="0.3">
      <c r="A155" s="27" t="s">
        <v>1239</v>
      </c>
      <c r="B155" s="47" t="s">
        <v>576</v>
      </c>
      <c r="C155" s="47"/>
      <c r="D155" s="47" t="s">
        <v>39</v>
      </c>
      <c r="E155" s="46">
        <v>1983</v>
      </c>
      <c r="F155" s="46">
        <f>2-1</f>
        <v>1</v>
      </c>
      <c r="G155" s="3"/>
      <c r="H155" s="4">
        <v>15</v>
      </c>
      <c r="I155" s="4">
        <f t="shared" si="2"/>
        <v>18.149999999999999</v>
      </c>
      <c r="J155" s="18" t="s">
        <v>10</v>
      </c>
      <c r="K155" s="20"/>
      <c r="L155" s="18"/>
    </row>
    <row r="156" spans="1:12" ht="30" customHeight="1" x14ac:dyDescent="0.3">
      <c r="A156" s="27" t="s">
        <v>831</v>
      </c>
      <c r="B156" s="47" t="s">
        <v>28</v>
      </c>
      <c r="C156" s="47"/>
      <c r="D156" s="47" t="s">
        <v>39</v>
      </c>
      <c r="E156" s="46">
        <v>2008</v>
      </c>
      <c r="F156" s="46">
        <v>2</v>
      </c>
      <c r="G156" s="3"/>
      <c r="H156" s="4">
        <v>15</v>
      </c>
      <c r="I156" s="4">
        <f t="shared" si="2"/>
        <v>18.149999999999999</v>
      </c>
      <c r="J156" s="18"/>
      <c r="K156" s="20"/>
      <c r="L156" s="18"/>
    </row>
    <row r="157" spans="1:12" ht="30" customHeight="1" x14ac:dyDescent="0.3">
      <c r="A157" s="27" t="s">
        <v>1342</v>
      </c>
      <c r="B157" s="47" t="s">
        <v>433</v>
      </c>
      <c r="C157" s="47"/>
      <c r="D157" s="47" t="s">
        <v>39</v>
      </c>
      <c r="E157" s="46">
        <v>1990</v>
      </c>
      <c r="F157" s="46">
        <v>1</v>
      </c>
      <c r="G157" s="3"/>
      <c r="H157" s="4">
        <v>15</v>
      </c>
      <c r="I157" s="4">
        <f t="shared" si="2"/>
        <v>18.149999999999999</v>
      </c>
      <c r="J157" s="18" t="s">
        <v>10</v>
      </c>
      <c r="K157" s="20"/>
      <c r="L157" s="18"/>
    </row>
    <row r="158" spans="1:12" ht="30" customHeight="1" x14ac:dyDescent="0.3">
      <c r="A158" s="27" t="s">
        <v>1257</v>
      </c>
      <c r="B158" s="47" t="s">
        <v>681</v>
      </c>
      <c r="C158" s="47"/>
      <c r="D158" s="47" t="s">
        <v>39</v>
      </c>
      <c r="E158" s="46">
        <v>1988</v>
      </c>
      <c r="F158" s="46">
        <v>2</v>
      </c>
      <c r="G158" s="3"/>
      <c r="H158" s="4">
        <v>15</v>
      </c>
      <c r="I158" s="4">
        <f t="shared" si="2"/>
        <v>18.149999999999999</v>
      </c>
      <c r="J158" s="18" t="s">
        <v>10</v>
      </c>
      <c r="K158" s="20"/>
      <c r="L158" s="18"/>
    </row>
    <row r="159" spans="1:12" ht="30" customHeight="1" x14ac:dyDescent="0.3">
      <c r="A159" s="27" t="s">
        <v>836</v>
      </c>
      <c r="B159" s="47" t="s">
        <v>25</v>
      </c>
      <c r="C159" s="47"/>
      <c r="D159" s="47" t="s">
        <v>39</v>
      </c>
      <c r="E159" s="46">
        <v>2000</v>
      </c>
      <c r="F159" s="46">
        <v>1</v>
      </c>
      <c r="G159" s="3"/>
      <c r="H159" s="4">
        <v>15</v>
      </c>
      <c r="I159" s="4">
        <f t="shared" si="2"/>
        <v>18.149999999999999</v>
      </c>
      <c r="J159" s="18"/>
      <c r="K159" s="20"/>
      <c r="L159" s="18"/>
    </row>
    <row r="160" spans="1:12" ht="30" customHeight="1" x14ac:dyDescent="0.3">
      <c r="A160" s="19" t="s">
        <v>528</v>
      </c>
      <c r="B160" s="3" t="s">
        <v>25</v>
      </c>
      <c r="C160" s="3"/>
      <c r="D160" s="3" t="s">
        <v>39</v>
      </c>
      <c r="E160" s="3">
        <v>1993</v>
      </c>
      <c r="F160" s="3">
        <v>1</v>
      </c>
      <c r="G160" s="3"/>
      <c r="H160" s="4">
        <v>15</v>
      </c>
      <c r="I160" s="4">
        <f t="shared" si="2"/>
        <v>18.149999999999999</v>
      </c>
      <c r="J160" s="18"/>
      <c r="K160" s="20"/>
      <c r="L160" s="18"/>
    </row>
    <row r="161" spans="1:12" ht="30" customHeight="1" x14ac:dyDescent="0.3">
      <c r="A161" s="27" t="s">
        <v>1466</v>
      </c>
      <c r="B161" s="47" t="s">
        <v>28</v>
      </c>
      <c r="C161" s="47"/>
      <c r="D161" s="47" t="s">
        <v>39</v>
      </c>
      <c r="E161" s="46">
        <v>1974</v>
      </c>
      <c r="F161" s="46">
        <v>1</v>
      </c>
      <c r="G161" s="3"/>
      <c r="H161" s="4">
        <v>15</v>
      </c>
      <c r="I161" s="4">
        <f t="shared" si="2"/>
        <v>18.149999999999999</v>
      </c>
      <c r="J161" s="18" t="s">
        <v>10</v>
      </c>
      <c r="K161" s="20"/>
      <c r="L161" s="18"/>
    </row>
    <row r="162" spans="1:12" ht="30" customHeight="1" x14ac:dyDescent="0.3">
      <c r="A162" s="19" t="s">
        <v>384</v>
      </c>
      <c r="B162" s="3" t="s">
        <v>382</v>
      </c>
      <c r="C162" s="3"/>
      <c r="D162" s="3" t="s">
        <v>39</v>
      </c>
      <c r="E162" s="3">
        <v>1990</v>
      </c>
      <c r="F162" s="3">
        <v>1</v>
      </c>
      <c r="G162" s="3"/>
      <c r="H162" s="4">
        <v>15</v>
      </c>
      <c r="I162" s="4">
        <f t="shared" si="2"/>
        <v>18.149999999999999</v>
      </c>
      <c r="J162" s="18"/>
      <c r="K162" s="20"/>
      <c r="L162" s="18"/>
    </row>
    <row r="163" spans="1:12" ht="30" customHeight="1" x14ac:dyDescent="0.3">
      <c r="A163" s="19" t="s">
        <v>606</v>
      </c>
      <c r="B163" s="3" t="s">
        <v>605</v>
      </c>
      <c r="C163" s="3"/>
      <c r="D163" s="3" t="s">
        <v>39</v>
      </c>
      <c r="E163" s="3">
        <v>1981</v>
      </c>
      <c r="F163" s="3">
        <v>2</v>
      </c>
      <c r="G163" s="3"/>
      <c r="H163" s="4">
        <v>15</v>
      </c>
      <c r="I163" s="4">
        <f t="shared" si="2"/>
        <v>18.149999999999999</v>
      </c>
      <c r="J163" s="18"/>
      <c r="K163" s="20"/>
      <c r="L163" s="18"/>
    </row>
    <row r="164" spans="1:12" ht="30" customHeight="1" x14ac:dyDescent="0.3">
      <c r="A164" s="49" t="s">
        <v>16</v>
      </c>
      <c r="B164" s="48" t="s">
        <v>25</v>
      </c>
      <c r="C164" s="48"/>
      <c r="D164" s="48" t="s">
        <v>39</v>
      </c>
      <c r="E164" s="48">
        <v>1952</v>
      </c>
      <c r="F164" s="48">
        <v>3</v>
      </c>
      <c r="G164" s="48"/>
      <c r="H164" s="47">
        <v>15</v>
      </c>
      <c r="I164" s="4">
        <f t="shared" si="2"/>
        <v>18.149999999999999</v>
      </c>
      <c r="J164" s="18"/>
      <c r="K164" s="20"/>
      <c r="L164" s="18"/>
    </row>
    <row r="165" spans="1:12" ht="30" customHeight="1" x14ac:dyDescent="0.3">
      <c r="A165" s="49" t="s">
        <v>16</v>
      </c>
      <c r="B165" s="48" t="s">
        <v>25</v>
      </c>
      <c r="C165" s="48"/>
      <c r="D165" s="48" t="s">
        <v>39</v>
      </c>
      <c r="E165" s="48">
        <v>1964</v>
      </c>
      <c r="F165" s="23">
        <v>2</v>
      </c>
      <c r="G165" s="48"/>
      <c r="H165" s="47">
        <v>15</v>
      </c>
      <c r="I165" s="4">
        <f t="shared" si="2"/>
        <v>18.149999999999999</v>
      </c>
      <c r="J165" s="18"/>
      <c r="K165" s="20"/>
      <c r="L165" s="18"/>
    </row>
    <row r="166" spans="1:12" ht="30" customHeight="1" x14ac:dyDescent="0.3">
      <c r="A166" s="19" t="s">
        <v>607</v>
      </c>
      <c r="B166" s="3" t="s">
        <v>47</v>
      </c>
      <c r="C166" s="3"/>
      <c r="D166" s="3" t="s">
        <v>39</v>
      </c>
      <c r="E166" s="3">
        <v>1978</v>
      </c>
      <c r="F166" s="3">
        <v>1</v>
      </c>
      <c r="G166" s="3"/>
      <c r="H166" s="4">
        <v>15</v>
      </c>
      <c r="I166" s="4">
        <f t="shared" si="2"/>
        <v>18.149999999999999</v>
      </c>
      <c r="J166" s="18" t="s">
        <v>10</v>
      </c>
      <c r="K166" s="20"/>
      <c r="L166" s="18"/>
    </row>
    <row r="167" spans="1:12" ht="30" customHeight="1" x14ac:dyDescent="0.3">
      <c r="A167" s="19" t="s">
        <v>533</v>
      </c>
      <c r="B167" s="3" t="s">
        <v>25</v>
      </c>
      <c r="C167" s="3"/>
      <c r="D167" s="3" t="s">
        <v>39</v>
      </c>
      <c r="E167" s="3">
        <v>1993</v>
      </c>
      <c r="F167" s="3">
        <v>1</v>
      </c>
      <c r="G167" s="3"/>
      <c r="H167" s="4">
        <v>15</v>
      </c>
      <c r="I167" s="4">
        <f t="shared" si="2"/>
        <v>18.149999999999999</v>
      </c>
      <c r="J167" s="18"/>
      <c r="K167" s="20"/>
      <c r="L167" s="18"/>
    </row>
    <row r="168" spans="1:12" ht="30" customHeight="1" x14ac:dyDescent="0.3">
      <c r="A168" s="19" t="s">
        <v>608</v>
      </c>
      <c r="B168" s="3" t="s">
        <v>25</v>
      </c>
      <c r="C168" s="3"/>
      <c r="D168" s="3" t="s">
        <v>39</v>
      </c>
      <c r="E168" s="3">
        <v>1990</v>
      </c>
      <c r="F168" s="3">
        <v>1</v>
      </c>
      <c r="G168" s="3"/>
      <c r="H168" s="4">
        <v>15</v>
      </c>
      <c r="I168" s="4">
        <f t="shared" si="2"/>
        <v>18.149999999999999</v>
      </c>
      <c r="J168" s="18"/>
      <c r="K168" s="20"/>
      <c r="L168" s="18"/>
    </row>
    <row r="169" spans="1:12" ht="30" customHeight="1" x14ac:dyDescent="0.3">
      <c r="A169" s="19" t="s">
        <v>38</v>
      </c>
      <c r="B169" s="3" t="s">
        <v>1103</v>
      </c>
      <c r="C169" s="47" t="s">
        <v>718</v>
      </c>
      <c r="D169" s="3" t="s">
        <v>39</v>
      </c>
      <c r="E169" s="3">
        <v>1990</v>
      </c>
      <c r="F169" s="3">
        <v>2</v>
      </c>
      <c r="G169" s="3"/>
      <c r="H169" s="4">
        <v>15</v>
      </c>
      <c r="I169" s="4">
        <f t="shared" si="2"/>
        <v>18.149999999999999</v>
      </c>
      <c r="J169" s="18"/>
      <c r="K169" s="20"/>
      <c r="L169" s="18"/>
    </row>
    <row r="170" spans="1:12" ht="30" customHeight="1" x14ac:dyDescent="0.3">
      <c r="A170" s="27" t="s">
        <v>838</v>
      </c>
      <c r="B170" s="47" t="s">
        <v>833</v>
      </c>
      <c r="C170" s="47"/>
      <c r="D170" s="47" t="s">
        <v>39</v>
      </c>
      <c r="E170" s="46">
        <v>1990</v>
      </c>
      <c r="F170" s="46">
        <v>1</v>
      </c>
      <c r="G170" s="3"/>
      <c r="H170" s="4">
        <v>15</v>
      </c>
      <c r="I170" s="4">
        <f t="shared" si="2"/>
        <v>18.149999999999999</v>
      </c>
      <c r="J170" s="18"/>
      <c r="K170" s="20"/>
      <c r="L170" s="18"/>
    </row>
    <row r="171" spans="1:12" ht="30" customHeight="1" x14ac:dyDescent="0.3">
      <c r="A171" s="19" t="s">
        <v>638</v>
      </c>
      <c r="B171" s="3" t="s">
        <v>576</v>
      </c>
      <c r="C171" s="3"/>
      <c r="D171" s="3" t="s">
        <v>39</v>
      </c>
      <c r="E171" s="3">
        <v>1986</v>
      </c>
      <c r="F171" s="3">
        <v>1</v>
      </c>
      <c r="G171" s="3"/>
      <c r="H171" s="4">
        <v>15</v>
      </c>
      <c r="I171" s="4">
        <f t="shared" si="2"/>
        <v>18.149999999999999</v>
      </c>
      <c r="J171" s="18"/>
      <c r="K171" s="20"/>
      <c r="L171" s="18"/>
    </row>
    <row r="172" spans="1:12" ht="30" customHeight="1" x14ac:dyDescent="0.3">
      <c r="A172" s="27" t="s">
        <v>328</v>
      </c>
      <c r="B172" s="47" t="s">
        <v>315</v>
      </c>
      <c r="C172" s="47"/>
      <c r="D172" s="47" t="s">
        <v>39</v>
      </c>
      <c r="E172" s="46">
        <v>1988</v>
      </c>
      <c r="F172" s="46">
        <f>4-2-1</f>
        <v>1</v>
      </c>
      <c r="G172" s="3"/>
      <c r="H172" s="4">
        <v>15</v>
      </c>
      <c r="I172" s="4">
        <f t="shared" si="2"/>
        <v>18.149999999999999</v>
      </c>
      <c r="J172" s="18"/>
      <c r="K172" s="20"/>
      <c r="L172" s="18"/>
    </row>
    <row r="173" spans="1:12" ht="30" customHeight="1" x14ac:dyDescent="0.3">
      <c r="A173" s="27" t="s">
        <v>1030</v>
      </c>
      <c r="B173" s="47" t="s">
        <v>18</v>
      </c>
      <c r="C173" s="47"/>
      <c r="D173" s="47" t="s">
        <v>39</v>
      </c>
      <c r="E173" s="46">
        <v>1978</v>
      </c>
      <c r="F173" s="46">
        <v>1</v>
      </c>
      <c r="G173" s="3"/>
      <c r="H173" s="4">
        <v>15</v>
      </c>
      <c r="I173" s="4">
        <f t="shared" si="2"/>
        <v>18.149999999999999</v>
      </c>
      <c r="J173" s="18"/>
      <c r="K173" s="20"/>
      <c r="L173" s="18"/>
    </row>
    <row r="174" spans="1:12" ht="30" customHeight="1" x14ac:dyDescent="0.3">
      <c r="A174" s="27" t="s">
        <v>777</v>
      </c>
      <c r="B174" s="47" t="s">
        <v>17</v>
      </c>
      <c r="C174" s="47"/>
      <c r="D174" s="47" t="s">
        <v>39</v>
      </c>
      <c r="E174" s="46">
        <v>2003</v>
      </c>
      <c r="F174" s="46">
        <v>1</v>
      </c>
      <c r="G174" s="3"/>
      <c r="H174" s="4">
        <v>15</v>
      </c>
      <c r="I174" s="4">
        <f t="shared" si="2"/>
        <v>18.149999999999999</v>
      </c>
      <c r="J174" s="18"/>
      <c r="K174" s="20"/>
      <c r="L174" s="18"/>
    </row>
    <row r="175" spans="1:12" ht="30" customHeight="1" x14ac:dyDescent="0.3">
      <c r="A175" s="27" t="s">
        <v>1578</v>
      </c>
      <c r="B175" s="47" t="s">
        <v>576</v>
      </c>
      <c r="C175" s="47"/>
      <c r="D175" s="47" t="s">
        <v>39</v>
      </c>
      <c r="E175" s="46">
        <v>2000</v>
      </c>
      <c r="F175" s="46">
        <v>12</v>
      </c>
      <c r="G175" s="3"/>
      <c r="H175" s="4">
        <v>15</v>
      </c>
      <c r="I175" s="4">
        <f t="shared" si="2"/>
        <v>18.149999999999999</v>
      </c>
      <c r="J175" s="18" t="s">
        <v>10</v>
      </c>
      <c r="K175" s="20"/>
      <c r="L175" s="18"/>
    </row>
    <row r="176" spans="1:12" ht="30" customHeight="1" x14ac:dyDescent="0.3">
      <c r="A176" s="19" t="s">
        <v>225</v>
      </c>
      <c r="B176" s="3" t="s">
        <v>226</v>
      </c>
      <c r="C176" s="3" t="s">
        <v>718</v>
      </c>
      <c r="D176" s="3" t="s">
        <v>255</v>
      </c>
      <c r="E176" s="3">
        <v>2000</v>
      </c>
      <c r="F176" s="3">
        <v>1</v>
      </c>
      <c r="G176" s="3"/>
      <c r="H176" s="4">
        <v>15</v>
      </c>
      <c r="I176" s="4">
        <f t="shared" si="2"/>
        <v>18.149999999999999</v>
      </c>
      <c r="J176" s="18"/>
      <c r="K176" s="20"/>
      <c r="L176" s="18"/>
    </row>
    <row r="177" spans="1:13" ht="30" customHeight="1" x14ac:dyDescent="0.3">
      <c r="A177" s="58" t="s">
        <v>1412</v>
      </c>
      <c r="B177" s="3" t="s">
        <v>1399</v>
      </c>
      <c r="C177" s="3"/>
      <c r="D177" s="3" t="s">
        <v>260</v>
      </c>
      <c r="E177" s="70" t="s">
        <v>169</v>
      </c>
      <c r="F177" s="3">
        <v>1</v>
      </c>
      <c r="G177" s="3"/>
      <c r="H177" s="4">
        <v>15</v>
      </c>
      <c r="I177" s="4">
        <f t="shared" si="2"/>
        <v>18.149999999999999</v>
      </c>
      <c r="J177" s="18" t="s">
        <v>10</v>
      </c>
      <c r="K177" s="20"/>
      <c r="L177" s="18"/>
    </row>
    <row r="178" spans="1:13" ht="30" customHeight="1" x14ac:dyDescent="0.3">
      <c r="A178" s="58" t="s">
        <v>197</v>
      </c>
      <c r="B178" s="3" t="s">
        <v>196</v>
      </c>
      <c r="C178" s="3"/>
      <c r="D178" s="3" t="s">
        <v>260</v>
      </c>
      <c r="E178" s="70" t="s">
        <v>169</v>
      </c>
      <c r="F178" s="3">
        <v>4</v>
      </c>
      <c r="G178" s="3"/>
      <c r="H178" s="4">
        <v>15</v>
      </c>
      <c r="I178" s="4">
        <f t="shared" si="2"/>
        <v>18.149999999999999</v>
      </c>
      <c r="J178" s="18"/>
      <c r="K178" s="20"/>
      <c r="L178" s="18"/>
    </row>
    <row r="179" spans="1:13" ht="30" customHeight="1" x14ac:dyDescent="0.3">
      <c r="A179" s="58" t="s">
        <v>1413</v>
      </c>
      <c r="B179" s="3" t="s">
        <v>1398</v>
      </c>
      <c r="C179" s="3"/>
      <c r="D179" s="3" t="s">
        <v>260</v>
      </c>
      <c r="E179" s="70" t="s">
        <v>169</v>
      </c>
      <c r="F179" s="3">
        <v>1</v>
      </c>
      <c r="G179" s="3"/>
      <c r="H179" s="4">
        <v>15</v>
      </c>
      <c r="I179" s="4">
        <f t="shared" si="2"/>
        <v>18.149999999999999</v>
      </c>
      <c r="J179" s="18" t="s">
        <v>10</v>
      </c>
      <c r="K179" s="20"/>
      <c r="L179" s="18"/>
    </row>
    <row r="180" spans="1:13" ht="30" customHeight="1" x14ac:dyDescent="0.3">
      <c r="A180" s="58" t="s">
        <v>201</v>
      </c>
      <c r="B180" s="3" t="s">
        <v>196</v>
      </c>
      <c r="C180" s="3"/>
      <c r="D180" s="3" t="s">
        <v>260</v>
      </c>
      <c r="E180" s="70" t="s">
        <v>169</v>
      </c>
      <c r="F180" s="3">
        <v>4</v>
      </c>
      <c r="G180" s="3"/>
      <c r="H180" s="4">
        <v>15</v>
      </c>
      <c r="I180" s="4">
        <f t="shared" si="2"/>
        <v>18.149999999999999</v>
      </c>
      <c r="J180" s="18"/>
      <c r="K180" s="20"/>
      <c r="L180" s="18"/>
    </row>
    <row r="181" spans="1:13" ht="30" customHeight="1" x14ac:dyDescent="0.3">
      <c r="A181" s="58" t="s">
        <v>1415</v>
      </c>
      <c r="B181" s="3" t="s">
        <v>1400</v>
      </c>
      <c r="C181" s="3"/>
      <c r="D181" s="3" t="s">
        <v>260</v>
      </c>
      <c r="E181" s="70" t="s">
        <v>169</v>
      </c>
      <c r="F181" s="3">
        <v>2</v>
      </c>
      <c r="G181" s="3"/>
      <c r="H181" s="4">
        <v>15</v>
      </c>
      <c r="I181" s="4">
        <f t="shared" si="2"/>
        <v>18.149999999999999</v>
      </c>
      <c r="J181" s="18" t="s">
        <v>10</v>
      </c>
      <c r="K181" s="20"/>
      <c r="L181" s="18"/>
    </row>
    <row r="182" spans="1:13" ht="30" customHeight="1" x14ac:dyDescent="0.3">
      <c r="A182" s="58" t="s">
        <v>330</v>
      </c>
      <c r="B182" s="3" t="s">
        <v>67</v>
      </c>
      <c r="C182" s="3" t="s">
        <v>340</v>
      </c>
      <c r="D182" s="3" t="s">
        <v>254</v>
      </c>
      <c r="E182" s="70">
        <v>1983</v>
      </c>
      <c r="F182" s="3">
        <v>7</v>
      </c>
      <c r="G182" s="3"/>
      <c r="H182" s="4">
        <v>15</v>
      </c>
      <c r="I182" s="4">
        <f t="shared" si="2"/>
        <v>18.149999999999999</v>
      </c>
      <c r="J182" s="18"/>
      <c r="K182" s="20"/>
      <c r="L182" s="18"/>
    </row>
    <row r="183" spans="1:13" ht="30" customHeight="1" x14ac:dyDescent="0.3">
      <c r="A183" s="58" t="s">
        <v>82</v>
      </c>
      <c r="B183" s="3" t="s">
        <v>83</v>
      </c>
      <c r="C183" s="3" t="s">
        <v>718</v>
      </c>
      <c r="D183" s="3" t="s">
        <v>254</v>
      </c>
      <c r="E183" s="70">
        <v>1990</v>
      </c>
      <c r="F183" s="3">
        <v>1</v>
      </c>
      <c r="G183" s="3"/>
      <c r="H183" s="4">
        <v>15</v>
      </c>
      <c r="I183" s="4">
        <f t="shared" si="2"/>
        <v>18.149999999999999</v>
      </c>
      <c r="J183" s="18"/>
      <c r="K183" s="20"/>
      <c r="L183" s="18"/>
    </row>
    <row r="184" spans="1:13" ht="30" customHeight="1" x14ac:dyDescent="0.3">
      <c r="A184" s="58" t="s">
        <v>468</v>
      </c>
      <c r="B184" s="3" t="s">
        <v>440</v>
      </c>
      <c r="C184" s="3" t="s">
        <v>718</v>
      </c>
      <c r="D184" s="3" t="s">
        <v>254</v>
      </c>
      <c r="E184" s="70">
        <v>1989</v>
      </c>
      <c r="F184" s="3">
        <v>1</v>
      </c>
      <c r="G184" s="3"/>
      <c r="H184" s="4">
        <v>15</v>
      </c>
      <c r="I184" s="4">
        <f t="shared" si="2"/>
        <v>18.149999999999999</v>
      </c>
      <c r="J184" s="18"/>
      <c r="K184" s="20"/>
      <c r="L184" s="18"/>
    </row>
    <row r="185" spans="1:13" ht="30" customHeight="1" x14ac:dyDescent="0.3">
      <c r="A185" s="58" t="s">
        <v>89</v>
      </c>
      <c r="B185" s="3" t="s">
        <v>90</v>
      </c>
      <c r="C185" s="3" t="s">
        <v>340</v>
      </c>
      <c r="D185" s="3" t="s">
        <v>256</v>
      </c>
      <c r="E185" s="70">
        <v>1997</v>
      </c>
      <c r="F185" s="3">
        <v>1</v>
      </c>
      <c r="G185" s="3"/>
      <c r="H185" s="4">
        <v>15</v>
      </c>
      <c r="I185" s="4">
        <f t="shared" si="2"/>
        <v>18.149999999999999</v>
      </c>
      <c r="J185" s="18"/>
      <c r="K185" s="20" t="s">
        <v>91</v>
      </c>
      <c r="L185" s="18"/>
    </row>
    <row r="186" spans="1:13" ht="30" customHeight="1" x14ac:dyDescent="0.3">
      <c r="A186" s="58" t="s">
        <v>84</v>
      </c>
      <c r="B186" s="3" t="s">
        <v>85</v>
      </c>
      <c r="C186" s="3"/>
      <c r="D186" s="3" t="s">
        <v>256</v>
      </c>
      <c r="E186" s="70">
        <v>1993</v>
      </c>
      <c r="F186" s="3">
        <v>2</v>
      </c>
      <c r="G186" s="3"/>
      <c r="H186" s="4">
        <v>15</v>
      </c>
      <c r="I186" s="4">
        <f t="shared" si="2"/>
        <v>18.149999999999999</v>
      </c>
      <c r="J186" s="18"/>
      <c r="K186" s="20" t="s">
        <v>86</v>
      </c>
      <c r="L186" s="18"/>
    </row>
    <row r="187" spans="1:13" ht="30" customHeight="1" x14ac:dyDescent="0.3">
      <c r="A187" s="58" t="s">
        <v>1252</v>
      </c>
      <c r="B187" s="3" t="s">
        <v>1245</v>
      </c>
      <c r="C187" s="3"/>
      <c r="D187" s="3" t="s">
        <v>259</v>
      </c>
      <c r="E187" s="70" t="s">
        <v>169</v>
      </c>
      <c r="F187" s="3">
        <v>1</v>
      </c>
      <c r="G187" s="3"/>
      <c r="H187" s="4">
        <v>15</v>
      </c>
      <c r="I187" s="4">
        <f t="shared" si="2"/>
        <v>18.149999999999999</v>
      </c>
      <c r="J187" s="18"/>
      <c r="K187" s="20"/>
      <c r="L187" s="18"/>
    </row>
    <row r="188" spans="1:13" ht="30" customHeight="1" x14ac:dyDescent="0.3">
      <c r="A188" s="58" t="s">
        <v>1252</v>
      </c>
      <c r="B188" s="3" t="s">
        <v>1246</v>
      </c>
      <c r="C188" s="3"/>
      <c r="D188" s="3" t="s">
        <v>259</v>
      </c>
      <c r="E188" s="70" t="s">
        <v>169</v>
      </c>
      <c r="F188" s="3">
        <v>18</v>
      </c>
      <c r="G188" s="3"/>
      <c r="H188" s="4">
        <v>15</v>
      </c>
      <c r="I188" s="4">
        <f t="shared" si="2"/>
        <v>18.149999999999999</v>
      </c>
      <c r="J188" s="18"/>
      <c r="K188" s="20"/>
      <c r="L188" s="18"/>
    </row>
    <row r="189" spans="1:13" ht="30" customHeight="1" x14ac:dyDescent="0.3">
      <c r="A189" s="58" t="s">
        <v>1253</v>
      </c>
      <c r="B189" s="3" t="s">
        <v>1244</v>
      </c>
      <c r="C189" s="3"/>
      <c r="D189" s="3" t="s">
        <v>259</v>
      </c>
      <c r="E189" s="70" t="s">
        <v>169</v>
      </c>
      <c r="F189" s="3">
        <v>1</v>
      </c>
      <c r="G189" s="3"/>
      <c r="H189" s="4">
        <v>15</v>
      </c>
      <c r="I189" s="4">
        <f t="shared" si="2"/>
        <v>18.149999999999999</v>
      </c>
      <c r="J189" s="18"/>
      <c r="K189" s="20"/>
      <c r="L189" s="18"/>
    </row>
    <row r="190" spans="1:13" ht="30" customHeight="1" x14ac:dyDescent="0.3">
      <c r="A190" s="58" t="s">
        <v>1269</v>
      </c>
      <c r="B190" s="3" t="s">
        <v>102</v>
      </c>
      <c r="C190" s="3"/>
      <c r="D190" s="3" t="s">
        <v>271</v>
      </c>
      <c r="E190" s="70">
        <v>2000</v>
      </c>
      <c r="F190" s="3">
        <v>5</v>
      </c>
      <c r="G190" s="3"/>
      <c r="H190" s="4">
        <v>15</v>
      </c>
      <c r="I190" s="4">
        <f t="shared" si="2"/>
        <v>18.149999999999999</v>
      </c>
      <c r="J190" s="18"/>
      <c r="K190" s="20"/>
      <c r="L190" s="18"/>
    </row>
    <row r="191" spans="1:13" ht="30" customHeight="1" x14ac:dyDescent="0.3">
      <c r="A191" s="19" t="s">
        <v>411</v>
      </c>
      <c r="B191" s="3" t="s">
        <v>13</v>
      </c>
      <c r="C191" s="3" t="s">
        <v>358</v>
      </c>
      <c r="D191" s="3" t="s">
        <v>39</v>
      </c>
      <c r="E191" s="3">
        <v>2023</v>
      </c>
      <c r="F191" s="3">
        <v>12</v>
      </c>
      <c r="G191" s="3"/>
      <c r="H191" s="4">
        <v>15.29</v>
      </c>
      <c r="I191" s="4">
        <f t="shared" ref="I191:I251" si="3">H191*$L$7</f>
        <v>18.500899999999998</v>
      </c>
      <c r="J191" s="18"/>
      <c r="K191" s="20" t="s">
        <v>52</v>
      </c>
      <c r="L191" s="18"/>
    </row>
    <row r="192" spans="1:13" ht="30" customHeight="1" x14ac:dyDescent="0.3">
      <c r="A192" s="58" t="s">
        <v>1228</v>
      </c>
      <c r="B192" s="3" t="s">
        <v>1227</v>
      </c>
      <c r="C192" s="3"/>
      <c r="D192" s="3" t="s">
        <v>359</v>
      </c>
      <c r="E192" s="70">
        <v>2017</v>
      </c>
      <c r="F192" s="3">
        <v>6</v>
      </c>
      <c r="G192" s="3"/>
      <c r="H192" s="4">
        <v>15.29</v>
      </c>
      <c r="I192" s="4">
        <f t="shared" si="3"/>
        <v>18.500899999999998</v>
      </c>
      <c r="J192" s="18" t="s">
        <v>10</v>
      </c>
      <c r="K192" s="20"/>
      <c r="L192" s="18"/>
      <c r="M192" s="2"/>
    </row>
    <row r="193" spans="1:12" ht="30" customHeight="1" x14ac:dyDescent="0.3">
      <c r="A193" s="19" t="s">
        <v>1161</v>
      </c>
      <c r="B193" s="3" t="s">
        <v>679</v>
      </c>
      <c r="C193" s="3"/>
      <c r="D193" s="3" t="s">
        <v>255</v>
      </c>
      <c r="E193" s="3">
        <v>2020</v>
      </c>
      <c r="F193" s="3">
        <v>6</v>
      </c>
      <c r="G193" s="3"/>
      <c r="H193" s="4">
        <v>15.62</v>
      </c>
      <c r="I193" s="4">
        <f t="shared" si="3"/>
        <v>18.900199999999998</v>
      </c>
      <c r="J193" s="18"/>
      <c r="K193" s="20"/>
      <c r="L193" s="18"/>
    </row>
    <row r="194" spans="1:12" ht="30" customHeight="1" x14ac:dyDescent="0.3">
      <c r="A194" s="59" t="s">
        <v>535</v>
      </c>
      <c r="B194" s="47" t="s">
        <v>125</v>
      </c>
      <c r="C194" s="47" t="s">
        <v>358</v>
      </c>
      <c r="D194" s="47" t="s">
        <v>128</v>
      </c>
      <c r="E194" s="50">
        <v>2022</v>
      </c>
      <c r="F194" s="46">
        <v>12</v>
      </c>
      <c r="G194" s="3"/>
      <c r="H194" s="4">
        <v>15.7</v>
      </c>
      <c r="I194" s="4">
        <f t="shared" si="3"/>
        <v>18.997</v>
      </c>
      <c r="J194" s="18"/>
      <c r="K194" s="20"/>
      <c r="L194" s="18"/>
    </row>
    <row r="195" spans="1:12" ht="30" customHeight="1" x14ac:dyDescent="0.3">
      <c r="A195" s="27" t="s">
        <v>1333</v>
      </c>
      <c r="B195" s="47" t="s">
        <v>25</v>
      </c>
      <c r="C195" s="47"/>
      <c r="D195" s="47" t="s">
        <v>39</v>
      </c>
      <c r="E195" s="46">
        <v>2019</v>
      </c>
      <c r="F195" s="46">
        <v>12</v>
      </c>
      <c r="G195" s="3"/>
      <c r="H195" s="4">
        <v>15.7</v>
      </c>
      <c r="I195" s="4">
        <f t="shared" si="3"/>
        <v>18.997</v>
      </c>
      <c r="J195" s="18"/>
      <c r="K195" s="20"/>
      <c r="L195" s="18"/>
    </row>
    <row r="196" spans="1:12" ht="30" customHeight="1" x14ac:dyDescent="0.3">
      <c r="A196" s="19" t="s">
        <v>1425</v>
      </c>
      <c r="B196" s="3" t="s">
        <v>1158</v>
      </c>
      <c r="C196" s="3"/>
      <c r="D196" s="3" t="s">
        <v>255</v>
      </c>
      <c r="E196" s="3">
        <v>2021</v>
      </c>
      <c r="F196" s="3">
        <v>12</v>
      </c>
      <c r="G196" s="3"/>
      <c r="H196" s="4">
        <v>15.7</v>
      </c>
      <c r="I196" s="4">
        <f t="shared" si="3"/>
        <v>18.997</v>
      </c>
      <c r="J196" s="18"/>
      <c r="K196" s="20" t="s">
        <v>52</v>
      </c>
      <c r="L196" s="18"/>
    </row>
    <row r="197" spans="1:12" ht="30" customHeight="1" x14ac:dyDescent="0.3">
      <c r="A197" s="19" t="s">
        <v>569</v>
      </c>
      <c r="B197" s="3" t="s">
        <v>568</v>
      </c>
      <c r="C197" s="3"/>
      <c r="D197" s="3" t="s">
        <v>255</v>
      </c>
      <c r="E197" s="3">
        <v>2021</v>
      </c>
      <c r="F197" s="3">
        <v>6</v>
      </c>
      <c r="G197" s="3"/>
      <c r="H197" s="4">
        <v>15.7</v>
      </c>
      <c r="I197" s="4">
        <f t="shared" si="3"/>
        <v>18.997</v>
      </c>
      <c r="J197" s="18"/>
      <c r="K197" s="20"/>
      <c r="L197" s="18"/>
    </row>
    <row r="198" spans="1:12" ht="30" customHeight="1" x14ac:dyDescent="0.3">
      <c r="A198" s="19" t="s">
        <v>363</v>
      </c>
      <c r="B198" s="3" t="s">
        <v>364</v>
      </c>
      <c r="C198" s="3" t="s">
        <v>719</v>
      </c>
      <c r="D198" s="3" t="s">
        <v>365</v>
      </c>
      <c r="E198" s="3" t="s">
        <v>169</v>
      </c>
      <c r="F198" s="3">
        <v>12</v>
      </c>
      <c r="G198" s="3"/>
      <c r="H198" s="4">
        <v>15.7</v>
      </c>
      <c r="I198" s="4">
        <f t="shared" si="3"/>
        <v>18.997</v>
      </c>
      <c r="J198" s="18"/>
      <c r="K198" s="20" t="s">
        <v>52</v>
      </c>
      <c r="L198" s="18"/>
    </row>
    <row r="199" spans="1:12" ht="30" customHeight="1" x14ac:dyDescent="0.3">
      <c r="A199" s="58" t="s">
        <v>552</v>
      </c>
      <c r="B199" s="3" t="s">
        <v>553</v>
      </c>
      <c r="C199" s="3"/>
      <c r="D199" s="3" t="s">
        <v>261</v>
      </c>
      <c r="E199" s="70">
        <v>2020</v>
      </c>
      <c r="F199" s="3">
        <v>6</v>
      </c>
      <c r="G199" s="3"/>
      <c r="H199" s="4">
        <v>16</v>
      </c>
      <c r="I199" s="4">
        <f t="shared" si="3"/>
        <v>19.36</v>
      </c>
      <c r="J199" s="18"/>
      <c r="K199" s="20" t="s">
        <v>52</v>
      </c>
      <c r="L199" s="18"/>
    </row>
    <row r="200" spans="1:12" ht="30" customHeight="1" x14ac:dyDescent="0.3">
      <c r="A200" s="58" t="s">
        <v>311</v>
      </c>
      <c r="B200" s="3" t="s">
        <v>224</v>
      </c>
      <c r="C200" s="3"/>
      <c r="D200" s="3" t="s">
        <v>916</v>
      </c>
      <c r="E200" s="70">
        <v>2001</v>
      </c>
      <c r="F200" s="3">
        <v>4</v>
      </c>
      <c r="G200" s="3"/>
      <c r="H200" s="4">
        <v>16</v>
      </c>
      <c r="I200" s="4">
        <f t="shared" si="3"/>
        <v>19.36</v>
      </c>
      <c r="J200" s="18"/>
      <c r="K200" s="20"/>
      <c r="L200" s="18"/>
    </row>
    <row r="201" spans="1:12" ht="30" customHeight="1" x14ac:dyDescent="0.3">
      <c r="A201" s="58" t="s">
        <v>1171</v>
      </c>
      <c r="B201" s="3" t="s">
        <v>813</v>
      </c>
      <c r="C201" s="3"/>
      <c r="D201" s="3" t="s">
        <v>262</v>
      </c>
      <c r="E201" s="70">
        <v>2022</v>
      </c>
      <c r="F201" s="3">
        <v>12</v>
      </c>
      <c r="G201" s="3"/>
      <c r="H201" s="4">
        <v>16.12</v>
      </c>
      <c r="I201" s="4">
        <f t="shared" si="3"/>
        <v>19.505200000000002</v>
      </c>
      <c r="J201" s="18"/>
      <c r="K201" s="20"/>
      <c r="L201" s="18"/>
    </row>
    <row r="202" spans="1:12" ht="30" customHeight="1" x14ac:dyDescent="0.3">
      <c r="A202" s="27" t="s">
        <v>752</v>
      </c>
      <c r="B202" s="47" t="s">
        <v>753</v>
      </c>
      <c r="C202" s="47"/>
      <c r="D202" s="47" t="s">
        <v>255</v>
      </c>
      <c r="E202" s="46">
        <v>2019</v>
      </c>
      <c r="F202" s="46">
        <v>6</v>
      </c>
      <c r="G202" s="3"/>
      <c r="H202" s="4">
        <v>16.12</v>
      </c>
      <c r="I202" s="4">
        <f t="shared" si="3"/>
        <v>19.505200000000002</v>
      </c>
      <c r="J202" s="18"/>
      <c r="K202" s="20"/>
      <c r="L202" s="18"/>
    </row>
    <row r="203" spans="1:12" ht="30" customHeight="1" x14ac:dyDescent="0.3">
      <c r="A203" s="58" t="s">
        <v>380</v>
      </c>
      <c r="B203" s="3" t="s">
        <v>379</v>
      </c>
      <c r="C203" s="3" t="s">
        <v>340</v>
      </c>
      <c r="D203" s="3" t="s">
        <v>256</v>
      </c>
      <c r="E203" s="70">
        <v>2022</v>
      </c>
      <c r="F203" s="3">
        <v>4</v>
      </c>
      <c r="G203" s="3"/>
      <c r="H203" s="4">
        <v>16.12</v>
      </c>
      <c r="I203" s="4">
        <f t="shared" si="3"/>
        <v>19.505200000000002</v>
      </c>
      <c r="J203" s="18"/>
      <c r="K203" s="20"/>
      <c r="L203" s="18"/>
    </row>
    <row r="204" spans="1:12" ht="30" customHeight="1" x14ac:dyDescent="0.3">
      <c r="A204" s="58" t="s">
        <v>1209</v>
      </c>
      <c r="B204" s="3" t="s">
        <v>1207</v>
      </c>
      <c r="C204" s="3"/>
      <c r="D204" s="3" t="s">
        <v>359</v>
      </c>
      <c r="E204" s="70">
        <v>2017</v>
      </c>
      <c r="F204" s="3">
        <v>1</v>
      </c>
      <c r="G204" s="3"/>
      <c r="H204" s="4">
        <v>16.12</v>
      </c>
      <c r="I204" s="4">
        <f t="shared" si="3"/>
        <v>19.505200000000002</v>
      </c>
      <c r="J204" s="18"/>
      <c r="K204" s="20"/>
      <c r="L204" s="18"/>
    </row>
    <row r="205" spans="1:12" ht="30" customHeight="1" x14ac:dyDescent="0.3">
      <c r="A205" s="58" t="s">
        <v>1180</v>
      </c>
      <c r="B205" s="3" t="s">
        <v>463</v>
      </c>
      <c r="C205" s="3"/>
      <c r="D205" s="3" t="s">
        <v>262</v>
      </c>
      <c r="E205" s="70">
        <v>2022</v>
      </c>
      <c r="F205" s="3">
        <v>12</v>
      </c>
      <c r="G205" s="3"/>
      <c r="H205" s="4">
        <v>16.53</v>
      </c>
      <c r="I205" s="4">
        <f t="shared" si="3"/>
        <v>20.001300000000001</v>
      </c>
      <c r="J205" s="18"/>
      <c r="K205" s="20"/>
      <c r="L205" s="18"/>
    </row>
    <row r="206" spans="1:12" ht="30" customHeight="1" x14ac:dyDescent="0.3">
      <c r="A206" s="58" t="s">
        <v>1180</v>
      </c>
      <c r="B206" s="3" t="s">
        <v>1179</v>
      </c>
      <c r="C206" s="3"/>
      <c r="D206" s="3" t="s">
        <v>262</v>
      </c>
      <c r="E206" s="70">
        <v>2022</v>
      </c>
      <c r="F206" s="3">
        <v>12</v>
      </c>
      <c r="G206" s="3"/>
      <c r="H206" s="4">
        <v>16.53</v>
      </c>
      <c r="I206" s="4">
        <f t="shared" si="3"/>
        <v>20.001300000000001</v>
      </c>
      <c r="J206" s="18"/>
      <c r="K206" s="20"/>
      <c r="L206" s="18"/>
    </row>
    <row r="207" spans="1:12" ht="30" customHeight="1" x14ac:dyDescent="0.3">
      <c r="A207" s="58" t="s">
        <v>156</v>
      </c>
      <c r="B207" s="3" t="s">
        <v>1406</v>
      </c>
      <c r="C207" s="3" t="s">
        <v>340</v>
      </c>
      <c r="D207" s="3" t="s">
        <v>128</v>
      </c>
      <c r="E207" s="70">
        <v>2023</v>
      </c>
      <c r="F207" s="3">
        <v>3</v>
      </c>
      <c r="G207" s="3"/>
      <c r="H207" s="4">
        <v>16.53</v>
      </c>
      <c r="I207" s="4">
        <f t="shared" si="3"/>
        <v>20.001300000000001</v>
      </c>
      <c r="J207" s="18"/>
      <c r="K207" s="20"/>
      <c r="L207" s="18"/>
    </row>
    <row r="208" spans="1:12" ht="30" customHeight="1" x14ac:dyDescent="0.3">
      <c r="A208" s="58" t="s">
        <v>272</v>
      </c>
      <c r="B208" s="3" t="s">
        <v>1406</v>
      </c>
      <c r="C208" s="3"/>
      <c r="D208" s="3" t="s">
        <v>128</v>
      </c>
      <c r="E208" s="70">
        <v>2023</v>
      </c>
      <c r="F208" s="3">
        <v>12</v>
      </c>
      <c r="G208" s="3"/>
      <c r="H208" s="4">
        <v>16.53</v>
      </c>
      <c r="I208" s="4">
        <f t="shared" si="3"/>
        <v>20.001300000000001</v>
      </c>
      <c r="J208" s="18" t="s">
        <v>10</v>
      </c>
      <c r="K208" s="20"/>
      <c r="L208" s="18"/>
    </row>
    <row r="209" spans="1:12" ht="30" customHeight="1" x14ac:dyDescent="0.3">
      <c r="A209" s="27" t="s">
        <v>626</v>
      </c>
      <c r="B209" s="47" t="s">
        <v>304</v>
      </c>
      <c r="C209" s="47"/>
      <c r="D209" s="47" t="s">
        <v>39</v>
      </c>
      <c r="E209" s="46">
        <v>2016</v>
      </c>
      <c r="F209" s="46">
        <v>12</v>
      </c>
      <c r="G209" s="3"/>
      <c r="H209" s="4">
        <v>16.53</v>
      </c>
      <c r="I209" s="4">
        <f t="shared" si="3"/>
        <v>20.001300000000001</v>
      </c>
      <c r="J209" s="18"/>
      <c r="K209" s="20"/>
      <c r="L209" s="18"/>
    </row>
    <row r="210" spans="1:12" ht="30" customHeight="1" x14ac:dyDescent="0.3">
      <c r="A210" s="27" t="s">
        <v>956</v>
      </c>
      <c r="B210" s="47" t="s">
        <v>315</v>
      </c>
      <c r="C210" s="47"/>
      <c r="D210" s="47" t="s">
        <v>39</v>
      </c>
      <c r="E210" s="46">
        <v>2021</v>
      </c>
      <c r="F210" s="46">
        <v>6</v>
      </c>
      <c r="G210" s="3"/>
      <c r="H210" s="4">
        <v>16.53</v>
      </c>
      <c r="I210" s="4">
        <f t="shared" si="3"/>
        <v>20.001300000000001</v>
      </c>
      <c r="J210" s="18" t="s">
        <v>10</v>
      </c>
      <c r="K210" s="20" t="s">
        <v>34</v>
      </c>
      <c r="L210" s="18"/>
    </row>
    <row r="211" spans="1:12" ht="30" customHeight="1" x14ac:dyDescent="0.3">
      <c r="A211" s="19" t="s">
        <v>294</v>
      </c>
      <c r="B211" s="3" t="s">
        <v>18</v>
      </c>
      <c r="C211" s="3"/>
      <c r="D211" s="3" t="s">
        <v>39</v>
      </c>
      <c r="E211" s="3">
        <v>2014</v>
      </c>
      <c r="F211" s="3">
        <v>12</v>
      </c>
      <c r="G211" s="3"/>
      <c r="H211" s="4">
        <v>16.53</v>
      </c>
      <c r="I211" s="4">
        <f t="shared" si="3"/>
        <v>20.001300000000001</v>
      </c>
      <c r="J211" s="18"/>
      <c r="K211" s="20"/>
      <c r="L211" s="18"/>
    </row>
    <row r="212" spans="1:12" ht="30" customHeight="1" x14ac:dyDescent="0.3">
      <c r="A212" s="19" t="s">
        <v>1425</v>
      </c>
      <c r="B212" s="3" t="s">
        <v>1158</v>
      </c>
      <c r="C212" s="3"/>
      <c r="D212" s="3" t="s">
        <v>255</v>
      </c>
      <c r="E212" s="3">
        <v>2023</v>
      </c>
      <c r="F212" s="3">
        <v>12</v>
      </c>
      <c r="G212" s="3"/>
      <c r="H212" s="4">
        <v>16.53</v>
      </c>
      <c r="I212" s="4">
        <f t="shared" si="3"/>
        <v>20.001300000000001</v>
      </c>
      <c r="J212" s="18" t="s">
        <v>10</v>
      </c>
      <c r="K212" s="20"/>
      <c r="L212" s="18"/>
    </row>
    <row r="213" spans="1:12" ht="30" customHeight="1" x14ac:dyDescent="0.3">
      <c r="A213" s="58" t="s">
        <v>895</v>
      </c>
      <c r="B213" s="3" t="s">
        <v>896</v>
      </c>
      <c r="C213" s="3"/>
      <c r="D213" s="3" t="s">
        <v>256</v>
      </c>
      <c r="E213" s="70">
        <v>2019</v>
      </c>
      <c r="F213" s="3">
        <v>6</v>
      </c>
      <c r="G213" s="3"/>
      <c r="H213" s="4">
        <v>16.53</v>
      </c>
      <c r="I213" s="4">
        <f t="shared" si="3"/>
        <v>20.001300000000001</v>
      </c>
      <c r="J213" s="18"/>
      <c r="K213" s="20"/>
      <c r="L213" s="18"/>
    </row>
    <row r="214" spans="1:12" ht="30" customHeight="1" x14ac:dyDescent="0.3">
      <c r="A214" s="27" t="s">
        <v>871</v>
      </c>
      <c r="B214" s="47" t="s">
        <v>382</v>
      </c>
      <c r="C214" s="47"/>
      <c r="D214" s="47" t="s">
        <v>39</v>
      </c>
      <c r="E214" s="46">
        <v>1983</v>
      </c>
      <c r="F214" s="46">
        <v>1</v>
      </c>
      <c r="G214" s="3"/>
      <c r="H214" s="4">
        <v>17</v>
      </c>
      <c r="I214" s="4">
        <f t="shared" si="3"/>
        <v>20.57</v>
      </c>
      <c r="J214" s="18" t="s">
        <v>10</v>
      </c>
      <c r="K214" s="20"/>
      <c r="L214" s="18"/>
    </row>
    <row r="215" spans="1:12" ht="30" customHeight="1" x14ac:dyDescent="0.3">
      <c r="A215" s="58" t="s">
        <v>551</v>
      </c>
      <c r="B215" s="3" t="s">
        <v>553</v>
      </c>
      <c r="C215" s="3" t="s">
        <v>340</v>
      </c>
      <c r="D215" s="3" t="s">
        <v>261</v>
      </c>
      <c r="E215" s="70">
        <v>2018</v>
      </c>
      <c r="F215" s="3">
        <v>6</v>
      </c>
      <c r="G215" s="3"/>
      <c r="H215" s="4">
        <v>17</v>
      </c>
      <c r="I215" s="4">
        <f t="shared" si="3"/>
        <v>20.57</v>
      </c>
      <c r="J215" s="18"/>
      <c r="K215" s="20" t="s">
        <v>52</v>
      </c>
      <c r="L215" s="18"/>
    </row>
    <row r="216" spans="1:12" ht="30" customHeight="1" x14ac:dyDescent="0.3">
      <c r="A216" s="19" t="s">
        <v>1161</v>
      </c>
      <c r="B216" s="3" t="s">
        <v>679</v>
      </c>
      <c r="C216" s="3"/>
      <c r="D216" s="3" t="s">
        <v>255</v>
      </c>
      <c r="E216" s="3">
        <v>2022</v>
      </c>
      <c r="F216" s="3">
        <v>12</v>
      </c>
      <c r="G216" s="3"/>
      <c r="H216" s="4">
        <v>17.27</v>
      </c>
      <c r="I216" s="4">
        <f t="shared" si="3"/>
        <v>20.896699999999999</v>
      </c>
      <c r="J216" s="18"/>
      <c r="K216" s="20" t="s">
        <v>52</v>
      </c>
      <c r="L216" s="18"/>
    </row>
    <row r="217" spans="1:12" ht="30" customHeight="1" x14ac:dyDescent="0.3">
      <c r="A217" s="59" t="s">
        <v>1483</v>
      </c>
      <c r="B217" s="47" t="s">
        <v>665</v>
      </c>
      <c r="C217" s="47"/>
      <c r="D217" s="3" t="s">
        <v>262</v>
      </c>
      <c r="E217" s="50">
        <v>2023</v>
      </c>
      <c r="F217" s="46">
        <v>6</v>
      </c>
      <c r="G217" s="3"/>
      <c r="H217" s="4">
        <v>17.36</v>
      </c>
      <c r="I217" s="4">
        <f t="shared" si="3"/>
        <v>21.005599999999998</v>
      </c>
      <c r="J217" s="18" t="s">
        <v>10</v>
      </c>
      <c r="K217" s="20"/>
      <c r="L217" s="18"/>
    </row>
    <row r="218" spans="1:12" ht="30" customHeight="1" x14ac:dyDescent="0.3">
      <c r="A218" s="58" t="s">
        <v>475</v>
      </c>
      <c r="B218" s="3" t="s">
        <v>119</v>
      </c>
      <c r="C218" s="3"/>
      <c r="D218" s="3" t="s">
        <v>128</v>
      </c>
      <c r="E218" s="70">
        <v>2018</v>
      </c>
      <c r="F218" s="3">
        <v>1</v>
      </c>
      <c r="G218" s="3"/>
      <c r="H218" s="4">
        <v>17.36</v>
      </c>
      <c r="I218" s="4">
        <f t="shared" si="3"/>
        <v>21.005599999999998</v>
      </c>
      <c r="J218" s="18"/>
      <c r="K218" s="20"/>
      <c r="L218" s="18"/>
    </row>
    <row r="219" spans="1:12" ht="30" customHeight="1" x14ac:dyDescent="0.3">
      <c r="A219" s="58" t="s">
        <v>1528</v>
      </c>
      <c r="B219" s="3" t="s">
        <v>78</v>
      </c>
      <c r="C219" s="3"/>
      <c r="D219" s="3" t="s">
        <v>128</v>
      </c>
      <c r="E219" s="70">
        <v>2021</v>
      </c>
      <c r="F219" s="3">
        <v>6</v>
      </c>
      <c r="G219" s="3"/>
      <c r="H219" s="4">
        <v>17.36</v>
      </c>
      <c r="I219" s="4">
        <f t="shared" si="3"/>
        <v>21.005599999999998</v>
      </c>
      <c r="J219" s="18" t="s">
        <v>10</v>
      </c>
      <c r="K219" s="20"/>
      <c r="L219" s="18"/>
    </row>
    <row r="220" spans="1:12" ht="30" customHeight="1" x14ac:dyDescent="0.3">
      <c r="A220" s="27" t="s">
        <v>514</v>
      </c>
      <c r="B220" s="47" t="s">
        <v>304</v>
      </c>
      <c r="C220" s="47"/>
      <c r="D220" s="47" t="s">
        <v>39</v>
      </c>
      <c r="E220" s="46">
        <v>2016</v>
      </c>
      <c r="F220" s="46">
        <v>12</v>
      </c>
      <c r="G220" s="3"/>
      <c r="H220" s="4">
        <v>17.36</v>
      </c>
      <c r="I220" s="4">
        <f t="shared" si="3"/>
        <v>21.005599999999998</v>
      </c>
      <c r="J220" s="18"/>
      <c r="K220" s="20"/>
      <c r="L220" s="18"/>
    </row>
    <row r="221" spans="1:12" ht="30" customHeight="1" x14ac:dyDescent="0.3">
      <c r="A221" s="19" t="s">
        <v>1514</v>
      </c>
      <c r="B221" s="3" t="s">
        <v>381</v>
      </c>
      <c r="C221" s="3" t="s">
        <v>437</v>
      </c>
      <c r="D221" s="3" t="s">
        <v>255</v>
      </c>
      <c r="E221" s="3">
        <v>2024</v>
      </c>
      <c r="F221" s="3">
        <v>12</v>
      </c>
      <c r="G221" s="3"/>
      <c r="H221" s="4">
        <v>17.36</v>
      </c>
      <c r="I221" s="4">
        <f t="shared" si="3"/>
        <v>21.005599999999998</v>
      </c>
      <c r="J221" s="18" t="s">
        <v>10</v>
      </c>
      <c r="K221" s="20"/>
      <c r="L221" s="18"/>
    </row>
    <row r="222" spans="1:12" ht="30" customHeight="1" x14ac:dyDescent="0.3">
      <c r="A222" s="19" t="s">
        <v>1117</v>
      </c>
      <c r="B222" s="3" t="s">
        <v>18</v>
      </c>
      <c r="C222" s="3"/>
      <c r="D222" s="3" t="s">
        <v>39</v>
      </c>
      <c r="E222" s="3">
        <v>2020</v>
      </c>
      <c r="F222" s="3">
        <v>6</v>
      </c>
      <c r="G222" s="3"/>
      <c r="H222" s="4">
        <v>17.77</v>
      </c>
      <c r="I222" s="4">
        <f t="shared" si="3"/>
        <v>21.5017</v>
      </c>
      <c r="J222" s="18"/>
      <c r="K222" s="20" t="s">
        <v>30</v>
      </c>
      <c r="L222" s="18"/>
    </row>
    <row r="223" spans="1:12" ht="30" customHeight="1" x14ac:dyDescent="0.3">
      <c r="A223" s="58" t="s">
        <v>234</v>
      </c>
      <c r="B223" s="3" t="s">
        <v>233</v>
      </c>
      <c r="C223" s="3"/>
      <c r="D223" s="3" t="s">
        <v>128</v>
      </c>
      <c r="E223" s="70">
        <v>1998</v>
      </c>
      <c r="F223" s="3">
        <v>1</v>
      </c>
      <c r="G223" s="3"/>
      <c r="H223" s="4">
        <v>18</v>
      </c>
      <c r="I223" s="4">
        <f t="shared" si="3"/>
        <v>21.78</v>
      </c>
      <c r="J223" s="18"/>
      <c r="K223" s="20"/>
      <c r="L223" s="18"/>
    </row>
    <row r="224" spans="1:12" ht="30" customHeight="1" x14ac:dyDescent="0.3">
      <c r="A224" s="19" t="s">
        <v>42</v>
      </c>
      <c r="B224" s="3" t="s">
        <v>304</v>
      </c>
      <c r="C224" s="3"/>
      <c r="D224" s="3" t="s">
        <v>39</v>
      </c>
      <c r="E224" s="3">
        <v>1994</v>
      </c>
      <c r="F224" s="3">
        <v>1</v>
      </c>
      <c r="G224" s="3"/>
      <c r="H224" s="4">
        <v>18</v>
      </c>
      <c r="I224" s="4">
        <f t="shared" si="3"/>
        <v>21.78</v>
      </c>
      <c r="J224" s="3"/>
      <c r="K224" s="20"/>
      <c r="L224" s="18"/>
    </row>
    <row r="225" spans="1:12" ht="30" customHeight="1" x14ac:dyDescent="0.3">
      <c r="A225" s="19" t="s">
        <v>41</v>
      </c>
      <c r="B225" s="3" t="s">
        <v>18</v>
      </c>
      <c r="C225" s="3"/>
      <c r="D225" s="3" t="s">
        <v>39</v>
      </c>
      <c r="E225" s="3">
        <v>1994</v>
      </c>
      <c r="F225" s="3">
        <f>6-2-1-1</f>
        <v>2</v>
      </c>
      <c r="G225" s="3"/>
      <c r="H225" s="4">
        <v>18</v>
      </c>
      <c r="I225" s="4">
        <f t="shared" si="3"/>
        <v>21.78</v>
      </c>
      <c r="J225" s="18"/>
      <c r="K225" s="20"/>
      <c r="L225" s="18"/>
    </row>
    <row r="226" spans="1:12" ht="30" customHeight="1" x14ac:dyDescent="0.3">
      <c r="A226" s="27" t="s">
        <v>1255</v>
      </c>
      <c r="B226" s="47" t="s">
        <v>681</v>
      </c>
      <c r="C226" s="47"/>
      <c r="D226" s="47" t="s">
        <v>39</v>
      </c>
      <c r="E226" s="46">
        <v>1981</v>
      </c>
      <c r="F226" s="46">
        <v>6</v>
      </c>
      <c r="G226" s="3"/>
      <c r="H226" s="4">
        <v>18</v>
      </c>
      <c r="I226" s="4">
        <f t="shared" si="3"/>
        <v>21.78</v>
      </c>
      <c r="J226" s="18" t="s">
        <v>10</v>
      </c>
      <c r="K226" s="20"/>
      <c r="L226" s="18"/>
    </row>
    <row r="227" spans="1:12" ht="30" customHeight="1" x14ac:dyDescent="0.3">
      <c r="A227" s="19" t="s">
        <v>544</v>
      </c>
      <c r="B227" s="3" t="s">
        <v>18</v>
      </c>
      <c r="C227" s="3"/>
      <c r="D227" s="3" t="s">
        <v>39</v>
      </c>
      <c r="E227" s="3">
        <v>1979</v>
      </c>
      <c r="F227" s="3">
        <v>2</v>
      </c>
      <c r="G227" s="3"/>
      <c r="H227" s="4">
        <v>18</v>
      </c>
      <c r="I227" s="4">
        <f t="shared" si="3"/>
        <v>21.78</v>
      </c>
      <c r="J227" s="18"/>
      <c r="K227" s="20"/>
      <c r="L227" s="18"/>
    </row>
    <row r="228" spans="1:12" ht="30" customHeight="1" x14ac:dyDescent="0.3">
      <c r="A228" s="27" t="s">
        <v>1345</v>
      </c>
      <c r="B228" s="47" t="s">
        <v>25</v>
      </c>
      <c r="C228" s="47"/>
      <c r="D228" s="47" t="s">
        <v>39</v>
      </c>
      <c r="E228" s="46">
        <v>1990</v>
      </c>
      <c r="F228" s="46">
        <v>1</v>
      </c>
      <c r="G228" s="3"/>
      <c r="H228" s="4">
        <v>18</v>
      </c>
      <c r="I228" s="4">
        <f t="shared" si="3"/>
        <v>21.78</v>
      </c>
      <c r="J228" s="18" t="s">
        <v>10</v>
      </c>
      <c r="K228" s="20"/>
      <c r="L228" s="18"/>
    </row>
    <row r="229" spans="1:12" ht="30" customHeight="1" x14ac:dyDescent="0.3">
      <c r="A229" s="58" t="s">
        <v>1268</v>
      </c>
      <c r="B229" s="3" t="s">
        <v>102</v>
      </c>
      <c r="C229" s="3"/>
      <c r="D229" s="3" t="s">
        <v>271</v>
      </c>
      <c r="E229" s="70">
        <v>2000</v>
      </c>
      <c r="F229" s="3">
        <v>7</v>
      </c>
      <c r="G229" s="3"/>
      <c r="H229" s="4">
        <v>18</v>
      </c>
      <c r="I229" s="4">
        <f t="shared" si="3"/>
        <v>21.78</v>
      </c>
      <c r="J229" s="18"/>
      <c r="K229" s="20"/>
      <c r="L229" s="18"/>
    </row>
    <row r="230" spans="1:12" ht="30" customHeight="1" x14ac:dyDescent="0.3">
      <c r="A230" s="19" t="s">
        <v>166</v>
      </c>
      <c r="B230" s="3" t="s">
        <v>80</v>
      </c>
      <c r="C230" s="3" t="s">
        <v>719</v>
      </c>
      <c r="D230" s="3" t="s">
        <v>253</v>
      </c>
      <c r="E230" s="3" t="s">
        <v>167</v>
      </c>
      <c r="F230" s="3">
        <v>1</v>
      </c>
      <c r="G230" s="3"/>
      <c r="H230" s="4">
        <v>18</v>
      </c>
      <c r="I230" s="4">
        <f t="shared" si="3"/>
        <v>21.78</v>
      </c>
      <c r="J230" s="18"/>
      <c r="K230" s="20"/>
      <c r="L230" s="18"/>
    </row>
    <row r="231" spans="1:12" ht="30" customHeight="1" x14ac:dyDescent="0.3">
      <c r="A231" s="58" t="s">
        <v>477</v>
      </c>
      <c r="B231" s="3" t="s">
        <v>476</v>
      </c>
      <c r="C231" s="3"/>
      <c r="D231" s="3" t="s">
        <v>262</v>
      </c>
      <c r="E231" s="70">
        <v>2018</v>
      </c>
      <c r="F231" s="3">
        <v>12</v>
      </c>
      <c r="G231" s="3"/>
      <c r="H231" s="4">
        <v>18.18</v>
      </c>
      <c r="I231" s="4">
        <f t="shared" si="3"/>
        <v>21.997799999999998</v>
      </c>
      <c r="J231" s="18"/>
      <c r="K231" s="20"/>
      <c r="L231" s="18"/>
    </row>
    <row r="232" spans="1:12" ht="30" customHeight="1" x14ac:dyDescent="0.3">
      <c r="A232" s="58" t="s">
        <v>438</v>
      </c>
      <c r="B232" s="3" t="s">
        <v>138</v>
      </c>
      <c r="C232" s="3"/>
      <c r="D232" s="3" t="s">
        <v>128</v>
      </c>
      <c r="E232" s="70">
        <v>2022</v>
      </c>
      <c r="F232" s="3">
        <v>6</v>
      </c>
      <c r="G232" s="3"/>
      <c r="H232" s="4">
        <v>18.18</v>
      </c>
      <c r="I232" s="4">
        <f t="shared" si="3"/>
        <v>21.997799999999998</v>
      </c>
      <c r="J232" s="18"/>
      <c r="K232" s="20"/>
      <c r="L232" s="18"/>
    </row>
    <row r="233" spans="1:12" ht="30" customHeight="1" x14ac:dyDescent="0.3">
      <c r="A233" s="58" t="s">
        <v>438</v>
      </c>
      <c r="B233" s="3" t="s">
        <v>138</v>
      </c>
      <c r="C233" s="3"/>
      <c r="D233" s="3" t="s">
        <v>128</v>
      </c>
      <c r="E233" s="70">
        <v>2023</v>
      </c>
      <c r="F233" s="3">
        <v>6</v>
      </c>
      <c r="G233" s="3"/>
      <c r="H233" s="4">
        <v>18.18</v>
      </c>
      <c r="I233" s="4">
        <f t="shared" si="3"/>
        <v>21.997799999999998</v>
      </c>
      <c r="J233" s="18" t="s">
        <v>10</v>
      </c>
      <c r="K233" s="20" t="s">
        <v>52</v>
      </c>
      <c r="L233" s="18"/>
    </row>
    <row r="234" spans="1:12" ht="30" customHeight="1" x14ac:dyDescent="0.3">
      <c r="A234" s="58" t="s">
        <v>1037</v>
      </c>
      <c r="B234" s="47" t="s">
        <v>1036</v>
      </c>
      <c r="C234" s="3"/>
      <c r="D234" s="3" t="s">
        <v>128</v>
      </c>
      <c r="E234" s="70">
        <v>2022</v>
      </c>
      <c r="F234" s="3">
        <v>3</v>
      </c>
      <c r="G234" s="3"/>
      <c r="H234" s="4">
        <v>18.18</v>
      </c>
      <c r="I234" s="4">
        <f t="shared" si="3"/>
        <v>21.997799999999998</v>
      </c>
      <c r="J234" s="18"/>
      <c r="K234" s="20" t="s">
        <v>52</v>
      </c>
      <c r="L234" s="18"/>
    </row>
    <row r="235" spans="1:12" ht="30" customHeight="1" x14ac:dyDescent="0.3">
      <c r="A235" s="59" t="s">
        <v>341</v>
      </c>
      <c r="B235" s="47" t="s">
        <v>125</v>
      </c>
      <c r="C235" s="47" t="s">
        <v>358</v>
      </c>
      <c r="D235" s="47" t="s">
        <v>128</v>
      </c>
      <c r="E235" s="50">
        <v>2022</v>
      </c>
      <c r="F235" s="46">
        <v>12</v>
      </c>
      <c r="G235" s="3"/>
      <c r="H235" s="4">
        <v>18.18</v>
      </c>
      <c r="I235" s="4">
        <f t="shared" si="3"/>
        <v>21.997799999999998</v>
      </c>
      <c r="J235" s="18"/>
      <c r="K235" s="20" t="s">
        <v>34</v>
      </c>
      <c r="L235" s="18"/>
    </row>
    <row r="236" spans="1:12" ht="30" customHeight="1" x14ac:dyDescent="0.3">
      <c r="A236" s="27" t="s">
        <v>1385</v>
      </c>
      <c r="B236" s="47" t="s">
        <v>13</v>
      </c>
      <c r="C236" s="47"/>
      <c r="D236" s="47" t="s">
        <v>39</v>
      </c>
      <c r="E236" s="46">
        <v>2019</v>
      </c>
      <c r="F236" s="46">
        <v>12</v>
      </c>
      <c r="G236" s="3"/>
      <c r="H236" s="4">
        <v>18.18</v>
      </c>
      <c r="I236" s="4">
        <f t="shared" si="3"/>
        <v>21.997799999999998</v>
      </c>
      <c r="J236" s="18"/>
      <c r="K236" s="20"/>
      <c r="L236" s="18"/>
    </row>
    <row r="237" spans="1:12" ht="30" customHeight="1" x14ac:dyDescent="0.3">
      <c r="A237" s="27" t="s">
        <v>1385</v>
      </c>
      <c r="B237" s="47" t="s">
        <v>13</v>
      </c>
      <c r="C237" s="47"/>
      <c r="D237" s="47" t="s">
        <v>39</v>
      </c>
      <c r="E237" s="46">
        <v>2020</v>
      </c>
      <c r="F237" s="46">
        <v>12</v>
      </c>
      <c r="G237" s="3"/>
      <c r="H237" s="4">
        <v>18.18</v>
      </c>
      <c r="I237" s="4">
        <f t="shared" si="3"/>
        <v>21.997799999999998</v>
      </c>
      <c r="J237" s="18" t="s">
        <v>10</v>
      </c>
      <c r="K237" s="20"/>
      <c r="L237" s="18"/>
    </row>
    <row r="238" spans="1:12" ht="30" customHeight="1" x14ac:dyDescent="0.3">
      <c r="A238" s="27" t="s">
        <v>1498</v>
      </c>
      <c r="B238" s="47" t="s">
        <v>13</v>
      </c>
      <c r="C238" s="47"/>
      <c r="D238" s="47" t="s">
        <v>39</v>
      </c>
      <c r="E238" s="46">
        <v>2022</v>
      </c>
      <c r="F238" s="46">
        <v>12</v>
      </c>
      <c r="G238" s="3"/>
      <c r="H238" s="4">
        <v>18.18</v>
      </c>
      <c r="I238" s="4">
        <f t="shared" si="3"/>
        <v>21.997799999999998</v>
      </c>
      <c r="J238" s="18" t="s">
        <v>10</v>
      </c>
      <c r="K238" s="20"/>
      <c r="L238" s="18"/>
    </row>
    <row r="239" spans="1:12" ht="30" customHeight="1" x14ac:dyDescent="0.3">
      <c r="A239" s="58" t="s">
        <v>1450</v>
      </c>
      <c r="B239" s="3" t="s">
        <v>628</v>
      </c>
      <c r="C239" s="3"/>
      <c r="D239" s="3" t="s">
        <v>916</v>
      </c>
      <c r="E239" s="70">
        <v>2021</v>
      </c>
      <c r="F239" s="3">
        <v>1</v>
      </c>
      <c r="G239" s="3"/>
      <c r="H239" s="4">
        <v>18.181818181818183</v>
      </c>
      <c r="I239" s="4">
        <f t="shared" si="3"/>
        <v>22</v>
      </c>
      <c r="J239" s="18"/>
      <c r="K239" s="20"/>
      <c r="L239" s="18"/>
    </row>
    <row r="240" spans="1:12" ht="30" customHeight="1" x14ac:dyDescent="0.3">
      <c r="A240" s="58" t="s">
        <v>1229</v>
      </c>
      <c r="B240" s="3" t="s">
        <v>1227</v>
      </c>
      <c r="C240" s="3"/>
      <c r="D240" s="3" t="s">
        <v>359</v>
      </c>
      <c r="E240" s="70">
        <v>2020</v>
      </c>
      <c r="F240" s="3">
        <v>6</v>
      </c>
      <c r="G240" s="3"/>
      <c r="H240" s="4">
        <v>18.600000000000001</v>
      </c>
      <c r="I240" s="4">
        <f t="shared" si="3"/>
        <v>22.506</v>
      </c>
      <c r="J240" s="18" t="s">
        <v>10</v>
      </c>
      <c r="K240" s="20"/>
      <c r="L240" s="18"/>
    </row>
    <row r="241" spans="1:12" ht="30" customHeight="1" x14ac:dyDescent="0.3">
      <c r="A241" s="19" t="s">
        <v>645</v>
      </c>
      <c r="B241" s="3" t="s">
        <v>8</v>
      </c>
      <c r="C241" s="3" t="s">
        <v>718</v>
      </c>
      <c r="D241" s="3" t="s">
        <v>39</v>
      </c>
      <c r="E241" s="3">
        <v>2009</v>
      </c>
      <c r="F241" s="3">
        <f>2-1</f>
        <v>1</v>
      </c>
      <c r="G241" s="3"/>
      <c r="H241" s="4">
        <v>19</v>
      </c>
      <c r="I241" s="4">
        <f t="shared" si="3"/>
        <v>22.99</v>
      </c>
      <c r="J241" s="18"/>
      <c r="K241" s="20"/>
      <c r="L241" s="18"/>
    </row>
    <row r="242" spans="1:12" ht="30" customHeight="1" x14ac:dyDescent="0.3">
      <c r="A242" s="58" t="s">
        <v>550</v>
      </c>
      <c r="B242" s="3" t="s">
        <v>553</v>
      </c>
      <c r="C242" s="3" t="s">
        <v>340</v>
      </c>
      <c r="D242" s="3" t="s">
        <v>261</v>
      </c>
      <c r="E242" s="70">
        <v>2020</v>
      </c>
      <c r="F242" s="3">
        <v>6</v>
      </c>
      <c r="G242" s="3"/>
      <c r="H242" s="4">
        <v>19</v>
      </c>
      <c r="I242" s="4">
        <f t="shared" si="3"/>
        <v>22.99</v>
      </c>
      <c r="J242" s="18"/>
      <c r="K242" s="20" t="s">
        <v>52</v>
      </c>
      <c r="L242" s="18"/>
    </row>
    <row r="243" spans="1:12" ht="30" customHeight="1" x14ac:dyDescent="0.3">
      <c r="A243" s="58" t="s">
        <v>343</v>
      </c>
      <c r="B243" s="3" t="s">
        <v>342</v>
      </c>
      <c r="C243" s="3"/>
      <c r="D243" s="3" t="s">
        <v>346</v>
      </c>
      <c r="E243" s="70">
        <v>2013</v>
      </c>
      <c r="F243" s="3">
        <v>3</v>
      </c>
      <c r="G243" s="3"/>
      <c r="H243" s="4">
        <v>19</v>
      </c>
      <c r="I243" s="4">
        <f t="shared" si="3"/>
        <v>22.99</v>
      </c>
      <c r="J243" s="18"/>
      <c r="K243" s="20"/>
      <c r="L243" s="18"/>
    </row>
    <row r="244" spans="1:12" ht="30" customHeight="1" x14ac:dyDescent="0.3">
      <c r="A244" s="58" t="s">
        <v>1008</v>
      </c>
      <c r="B244" s="3" t="s">
        <v>393</v>
      </c>
      <c r="C244" s="3" t="s">
        <v>340</v>
      </c>
      <c r="D244" s="3" t="s">
        <v>128</v>
      </c>
      <c r="E244" s="70">
        <v>2019</v>
      </c>
      <c r="F244" s="3">
        <v>6</v>
      </c>
      <c r="G244" s="3"/>
      <c r="H244" s="4">
        <v>19.010000000000002</v>
      </c>
      <c r="I244" s="4">
        <f t="shared" si="3"/>
        <v>23.002100000000002</v>
      </c>
      <c r="J244" s="18"/>
      <c r="K244" s="20"/>
      <c r="L244" s="18"/>
    </row>
    <row r="245" spans="1:12" ht="30" customHeight="1" x14ac:dyDescent="0.3">
      <c r="A245" s="58" t="s">
        <v>475</v>
      </c>
      <c r="B245" s="3" t="s">
        <v>119</v>
      </c>
      <c r="C245" s="3"/>
      <c r="D245" s="3" t="s">
        <v>128</v>
      </c>
      <c r="E245" s="70">
        <v>2020</v>
      </c>
      <c r="F245" s="3">
        <v>6</v>
      </c>
      <c r="G245" s="3"/>
      <c r="H245" s="4">
        <v>19.010000000000002</v>
      </c>
      <c r="I245" s="4">
        <f t="shared" si="3"/>
        <v>23.002100000000002</v>
      </c>
      <c r="J245" s="18"/>
      <c r="K245" s="20"/>
      <c r="L245" s="18"/>
    </row>
    <row r="246" spans="1:12" ht="30" customHeight="1" x14ac:dyDescent="0.3">
      <c r="A246" s="58" t="s">
        <v>1529</v>
      </c>
      <c r="B246" s="3" t="s">
        <v>78</v>
      </c>
      <c r="C246" s="3" t="s">
        <v>340</v>
      </c>
      <c r="D246" s="3" t="s">
        <v>128</v>
      </c>
      <c r="E246" s="70">
        <v>2021</v>
      </c>
      <c r="F246" s="3">
        <v>6</v>
      </c>
      <c r="G246" s="3"/>
      <c r="H246" s="4">
        <v>19.010000000000002</v>
      </c>
      <c r="I246" s="4">
        <f t="shared" si="3"/>
        <v>23.002100000000002</v>
      </c>
      <c r="J246" s="18" t="s">
        <v>10</v>
      </c>
      <c r="K246" s="20"/>
      <c r="L246" s="18"/>
    </row>
    <row r="247" spans="1:12" ht="30" customHeight="1" x14ac:dyDescent="0.3">
      <c r="A247" s="59" t="s">
        <v>391</v>
      </c>
      <c r="B247" s="47" t="s">
        <v>125</v>
      </c>
      <c r="C247" s="47" t="s">
        <v>358</v>
      </c>
      <c r="D247" s="47" t="s">
        <v>128</v>
      </c>
      <c r="E247" s="50">
        <v>2022</v>
      </c>
      <c r="F247" s="46">
        <v>12</v>
      </c>
      <c r="G247" s="3"/>
      <c r="H247" s="4">
        <v>19.010000000000002</v>
      </c>
      <c r="I247" s="4">
        <f t="shared" si="3"/>
        <v>23.002100000000002</v>
      </c>
      <c r="J247" s="18"/>
      <c r="K247" s="20"/>
      <c r="L247" s="18"/>
    </row>
    <row r="248" spans="1:12" ht="30" customHeight="1" x14ac:dyDescent="0.3">
      <c r="A248" s="19" t="s">
        <v>721</v>
      </c>
      <c r="B248" s="3" t="s">
        <v>381</v>
      </c>
      <c r="C248" s="3"/>
      <c r="D248" s="3" t="s">
        <v>255</v>
      </c>
      <c r="E248" s="3">
        <v>2020</v>
      </c>
      <c r="F248" s="3">
        <v>6</v>
      </c>
      <c r="G248" s="3"/>
      <c r="H248" s="4">
        <v>19.010000000000002</v>
      </c>
      <c r="I248" s="4">
        <f t="shared" si="3"/>
        <v>23.002100000000002</v>
      </c>
      <c r="J248" s="18"/>
      <c r="K248" s="20" t="s">
        <v>34</v>
      </c>
      <c r="L248" s="18"/>
    </row>
    <row r="249" spans="1:12" ht="30" customHeight="1" x14ac:dyDescent="0.3">
      <c r="A249" s="19" t="s">
        <v>721</v>
      </c>
      <c r="B249" s="3" t="s">
        <v>381</v>
      </c>
      <c r="C249" s="3"/>
      <c r="D249" s="3" t="s">
        <v>255</v>
      </c>
      <c r="E249" s="3">
        <v>2022</v>
      </c>
      <c r="F249" s="3">
        <v>6</v>
      </c>
      <c r="G249" s="3"/>
      <c r="H249" s="4">
        <v>19.010000000000002</v>
      </c>
      <c r="I249" s="4">
        <f t="shared" si="3"/>
        <v>23.002100000000002</v>
      </c>
      <c r="J249" s="18"/>
      <c r="K249" s="20" t="s">
        <v>34</v>
      </c>
      <c r="L249" s="18"/>
    </row>
    <row r="250" spans="1:12" ht="30" customHeight="1" x14ac:dyDescent="0.3">
      <c r="A250" s="19" t="s">
        <v>1163</v>
      </c>
      <c r="B250" s="3" t="s">
        <v>381</v>
      </c>
      <c r="C250" s="3" t="s">
        <v>340</v>
      </c>
      <c r="D250" s="3" t="s">
        <v>255</v>
      </c>
      <c r="E250" s="3">
        <v>2023</v>
      </c>
      <c r="F250" s="46">
        <v>6</v>
      </c>
      <c r="G250" s="3"/>
      <c r="H250" s="4">
        <v>19.010000000000002</v>
      </c>
      <c r="I250" s="4">
        <f t="shared" si="3"/>
        <v>23.002100000000002</v>
      </c>
      <c r="J250" s="18"/>
      <c r="K250" s="20" t="s">
        <v>34</v>
      </c>
      <c r="L250" s="18"/>
    </row>
    <row r="251" spans="1:12" ht="30" customHeight="1" x14ac:dyDescent="0.3">
      <c r="A251" s="58" t="s">
        <v>696</v>
      </c>
      <c r="B251" s="3" t="s">
        <v>559</v>
      </c>
      <c r="C251" s="3"/>
      <c r="D251" s="3" t="s">
        <v>916</v>
      </c>
      <c r="E251" s="70">
        <v>2021</v>
      </c>
      <c r="F251" s="3">
        <v>6</v>
      </c>
      <c r="G251" s="3"/>
      <c r="H251" s="4">
        <v>19.010000000000002</v>
      </c>
      <c r="I251" s="4">
        <f t="shared" si="3"/>
        <v>23.002100000000002</v>
      </c>
      <c r="J251" s="18"/>
      <c r="K251" s="20"/>
      <c r="L251" s="18"/>
    </row>
    <row r="252" spans="1:12" ht="30" customHeight="1" x14ac:dyDescent="0.3">
      <c r="A252" s="58" t="s">
        <v>968</v>
      </c>
      <c r="B252" s="3" t="s">
        <v>379</v>
      </c>
      <c r="C252" s="3" t="s">
        <v>340</v>
      </c>
      <c r="D252" s="3" t="s">
        <v>256</v>
      </c>
      <c r="E252" s="70">
        <v>2023</v>
      </c>
      <c r="F252" s="3">
        <v>12</v>
      </c>
      <c r="G252" s="3"/>
      <c r="H252" s="4">
        <v>19.010000000000002</v>
      </c>
      <c r="I252" s="4">
        <f t="shared" ref="I252:I301" si="4">H252*$L$7</f>
        <v>23.002100000000002</v>
      </c>
      <c r="J252" s="18" t="s">
        <v>10</v>
      </c>
      <c r="K252" s="20"/>
      <c r="L252" s="18"/>
    </row>
    <row r="253" spans="1:12" ht="30" customHeight="1" x14ac:dyDescent="0.3">
      <c r="A253" s="19" t="s">
        <v>977</v>
      </c>
      <c r="B253" s="3" t="s">
        <v>679</v>
      </c>
      <c r="C253" s="3" t="s">
        <v>340</v>
      </c>
      <c r="D253" s="3" t="s">
        <v>255</v>
      </c>
      <c r="E253" s="3">
        <v>2022</v>
      </c>
      <c r="F253" s="3">
        <v>12</v>
      </c>
      <c r="G253" s="3"/>
      <c r="H253" s="4">
        <v>19.170000000000002</v>
      </c>
      <c r="I253" s="4">
        <f t="shared" si="4"/>
        <v>23.195700000000002</v>
      </c>
      <c r="J253" s="18"/>
      <c r="K253" s="20"/>
      <c r="L253" s="18"/>
    </row>
    <row r="254" spans="1:12" ht="30" customHeight="1" x14ac:dyDescent="0.3">
      <c r="A254" s="19" t="s">
        <v>976</v>
      </c>
      <c r="B254" s="3" t="s">
        <v>679</v>
      </c>
      <c r="C254" s="3" t="s">
        <v>340</v>
      </c>
      <c r="D254" s="3" t="s">
        <v>255</v>
      </c>
      <c r="E254" s="3">
        <v>2022</v>
      </c>
      <c r="F254" s="3">
        <v>12</v>
      </c>
      <c r="G254" s="3"/>
      <c r="H254" s="4">
        <v>19.170000000000002</v>
      </c>
      <c r="I254" s="4">
        <f t="shared" si="4"/>
        <v>23.195700000000002</v>
      </c>
      <c r="J254" s="18"/>
      <c r="K254" s="20"/>
      <c r="L254" s="18"/>
    </row>
    <row r="255" spans="1:12" ht="30" customHeight="1" x14ac:dyDescent="0.3">
      <c r="A255" s="58" t="s">
        <v>1038</v>
      </c>
      <c r="B255" s="47" t="s">
        <v>1036</v>
      </c>
      <c r="C255" s="3" t="s">
        <v>340</v>
      </c>
      <c r="D255" s="3" t="s">
        <v>128</v>
      </c>
      <c r="E255" s="70">
        <v>2022</v>
      </c>
      <c r="F255" s="3">
        <v>12</v>
      </c>
      <c r="G255" s="3"/>
      <c r="H255" s="4">
        <v>19.420000000000002</v>
      </c>
      <c r="I255" s="4">
        <f t="shared" si="4"/>
        <v>23.498200000000001</v>
      </c>
      <c r="J255" s="18"/>
      <c r="K255" s="20" t="s">
        <v>52</v>
      </c>
      <c r="L255" s="18"/>
    </row>
    <row r="256" spans="1:12" ht="30" customHeight="1" x14ac:dyDescent="0.3">
      <c r="A256" s="27" t="s">
        <v>1541</v>
      </c>
      <c r="B256" s="47" t="s">
        <v>304</v>
      </c>
      <c r="C256" s="47"/>
      <c r="D256" s="47" t="s">
        <v>39</v>
      </c>
      <c r="E256" s="46">
        <v>2022</v>
      </c>
      <c r="F256" s="46">
        <v>12</v>
      </c>
      <c r="G256" s="3"/>
      <c r="H256" s="4">
        <v>19.75</v>
      </c>
      <c r="I256" s="4">
        <f t="shared" si="4"/>
        <v>23.897500000000001</v>
      </c>
      <c r="J256" s="18" t="s">
        <v>10</v>
      </c>
      <c r="K256" s="20"/>
      <c r="L256" s="18"/>
    </row>
    <row r="257" spans="1:12" ht="30" customHeight="1" x14ac:dyDescent="0.3">
      <c r="A257" s="19" t="s">
        <v>407</v>
      </c>
      <c r="B257" s="3" t="s">
        <v>408</v>
      </c>
      <c r="C257" s="3"/>
      <c r="D257" s="3" t="s">
        <v>39</v>
      </c>
      <c r="E257" s="3">
        <v>2016</v>
      </c>
      <c r="F257" s="3">
        <v>12</v>
      </c>
      <c r="G257" s="3"/>
      <c r="H257" s="4">
        <v>19.79</v>
      </c>
      <c r="I257" s="4">
        <f t="shared" si="4"/>
        <v>23.945899999999998</v>
      </c>
      <c r="J257" s="18"/>
      <c r="K257" s="20"/>
      <c r="L257" s="18"/>
    </row>
    <row r="258" spans="1:12" ht="30" customHeight="1" x14ac:dyDescent="0.3">
      <c r="A258" s="58" t="s">
        <v>1322</v>
      </c>
      <c r="B258" s="3" t="s">
        <v>137</v>
      </c>
      <c r="C258" s="3"/>
      <c r="D258" s="3" t="s">
        <v>128</v>
      </c>
      <c r="E258" s="70">
        <v>2023</v>
      </c>
      <c r="F258" s="3">
        <v>12</v>
      </c>
      <c r="G258" s="3"/>
      <c r="H258" s="4">
        <v>19.84</v>
      </c>
      <c r="I258" s="4">
        <f t="shared" si="4"/>
        <v>24.006399999999999</v>
      </c>
      <c r="J258" s="18"/>
      <c r="K258" s="20"/>
      <c r="L258" s="18"/>
    </row>
    <row r="259" spans="1:12" ht="30" customHeight="1" x14ac:dyDescent="0.3">
      <c r="A259" s="19" t="s">
        <v>711</v>
      </c>
      <c r="B259" s="3" t="s">
        <v>568</v>
      </c>
      <c r="C259" s="3"/>
      <c r="D259" s="3" t="s">
        <v>255</v>
      </c>
      <c r="E259" s="3">
        <v>2020</v>
      </c>
      <c r="F259" s="3">
        <v>12</v>
      </c>
      <c r="G259" s="3"/>
      <c r="H259" s="4">
        <v>19.84</v>
      </c>
      <c r="I259" s="4">
        <f t="shared" si="4"/>
        <v>24.006399999999999</v>
      </c>
      <c r="J259" s="18"/>
      <c r="K259" s="20"/>
      <c r="L259" s="18"/>
    </row>
    <row r="260" spans="1:12" ht="30" customHeight="1" x14ac:dyDescent="0.3">
      <c r="A260" s="19" t="s">
        <v>721</v>
      </c>
      <c r="B260" s="3" t="s">
        <v>381</v>
      </c>
      <c r="C260" s="3"/>
      <c r="D260" s="3" t="s">
        <v>255</v>
      </c>
      <c r="E260" s="3">
        <v>2023</v>
      </c>
      <c r="F260" s="3">
        <v>12</v>
      </c>
      <c r="G260" s="3"/>
      <c r="H260" s="4">
        <v>19.84</v>
      </c>
      <c r="I260" s="4">
        <f t="shared" si="4"/>
        <v>24.006399999999999</v>
      </c>
      <c r="J260" s="18" t="s">
        <v>10</v>
      </c>
      <c r="K260" s="20"/>
      <c r="L260" s="18"/>
    </row>
    <row r="261" spans="1:12" ht="30" customHeight="1" x14ac:dyDescent="0.3">
      <c r="A261" s="19" t="s">
        <v>1163</v>
      </c>
      <c r="B261" s="3" t="s">
        <v>381</v>
      </c>
      <c r="C261" s="3" t="s">
        <v>340</v>
      </c>
      <c r="D261" s="3" t="s">
        <v>255</v>
      </c>
      <c r="E261" s="3">
        <v>2024</v>
      </c>
      <c r="F261" s="46">
        <v>12</v>
      </c>
      <c r="G261" s="3"/>
      <c r="H261" s="4">
        <v>19.84</v>
      </c>
      <c r="I261" s="4">
        <f t="shared" si="4"/>
        <v>24.006399999999999</v>
      </c>
      <c r="J261" s="18" t="s">
        <v>10</v>
      </c>
      <c r="K261" s="20"/>
      <c r="L261" s="18"/>
    </row>
    <row r="262" spans="1:12" ht="30" customHeight="1" x14ac:dyDescent="0.3">
      <c r="A262" s="19" t="s">
        <v>121</v>
      </c>
      <c r="B262" s="47" t="s">
        <v>659</v>
      </c>
      <c r="C262" s="47"/>
      <c r="D262" s="47" t="s">
        <v>255</v>
      </c>
      <c r="E262" s="46">
        <v>2020</v>
      </c>
      <c r="F262" s="46">
        <v>6</v>
      </c>
      <c r="G262" s="3"/>
      <c r="H262" s="4">
        <v>19.84</v>
      </c>
      <c r="I262" s="4">
        <f t="shared" si="4"/>
        <v>24.006399999999999</v>
      </c>
      <c r="J262" s="18"/>
      <c r="K262" s="20"/>
      <c r="L262" s="18"/>
    </row>
    <row r="263" spans="1:12" ht="30" customHeight="1" x14ac:dyDescent="0.3">
      <c r="A263" s="59" t="s">
        <v>949</v>
      </c>
      <c r="B263" s="47" t="s">
        <v>883</v>
      </c>
      <c r="C263" s="47"/>
      <c r="D263" s="47" t="s">
        <v>128</v>
      </c>
      <c r="E263" s="50">
        <v>1990</v>
      </c>
      <c r="F263" s="46">
        <v>1</v>
      </c>
      <c r="G263" s="3"/>
      <c r="H263" s="4">
        <v>20</v>
      </c>
      <c r="I263" s="4">
        <f t="shared" si="4"/>
        <v>24.2</v>
      </c>
      <c r="J263" s="18"/>
      <c r="K263" s="20"/>
      <c r="L263" s="18"/>
    </row>
    <row r="264" spans="1:12" ht="30" customHeight="1" x14ac:dyDescent="0.3">
      <c r="A264" s="58" t="s">
        <v>1294</v>
      </c>
      <c r="B264" s="3" t="s">
        <v>1286</v>
      </c>
      <c r="C264" s="3"/>
      <c r="D264" s="3" t="s">
        <v>128</v>
      </c>
      <c r="E264" s="3">
        <v>1987</v>
      </c>
      <c r="F264" s="3">
        <v>1</v>
      </c>
      <c r="G264" s="3"/>
      <c r="H264" s="4">
        <v>20</v>
      </c>
      <c r="I264" s="4">
        <f t="shared" si="4"/>
        <v>24.2</v>
      </c>
      <c r="J264" s="18" t="s">
        <v>10</v>
      </c>
      <c r="K264" s="20"/>
      <c r="L264" s="18"/>
    </row>
    <row r="265" spans="1:12" ht="30" customHeight="1" x14ac:dyDescent="0.3">
      <c r="A265" s="58" t="s">
        <v>232</v>
      </c>
      <c r="B265" s="3" t="s">
        <v>233</v>
      </c>
      <c r="C265" s="3"/>
      <c r="D265" s="3" t="s">
        <v>128</v>
      </c>
      <c r="E265" s="70">
        <v>1998</v>
      </c>
      <c r="F265" s="3">
        <v>1</v>
      </c>
      <c r="G265" s="3"/>
      <c r="H265" s="4">
        <v>20</v>
      </c>
      <c r="I265" s="4">
        <f t="shared" si="4"/>
        <v>24.2</v>
      </c>
      <c r="J265" s="18"/>
      <c r="K265" s="20"/>
      <c r="L265" s="18"/>
    </row>
    <row r="266" spans="1:12" ht="30" customHeight="1" x14ac:dyDescent="0.3">
      <c r="A266" s="27" t="s">
        <v>824</v>
      </c>
      <c r="B266" s="47" t="s">
        <v>1352</v>
      </c>
      <c r="C266" s="47"/>
      <c r="D266" s="47" t="s">
        <v>128</v>
      </c>
      <c r="E266" s="46">
        <v>1993</v>
      </c>
      <c r="F266" s="46">
        <v>3</v>
      </c>
      <c r="G266" s="3"/>
      <c r="H266" s="4">
        <v>20</v>
      </c>
      <c r="I266" s="4">
        <f t="shared" si="4"/>
        <v>24.2</v>
      </c>
      <c r="J266" s="18" t="s">
        <v>10</v>
      </c>
      <c r="K266" s="20"/>
      <c r="L266" s="18"/>
    </row>
    <row r="267" spans="1:12" ht="30" customHeight="1" x14ac:dyDescent="0.3">
      <c r="A267" s="27" t="s">
        <v>1469</v>
      </c>
      <c r="B267" s="47" t="s">
        <v>1470</v>
      </c>
      <c r="C267" s="47"/>
      <c r="D267" s="47" t="s">
        <v>128</v>
      </c>
      <c r="E267" s="46">
        <v>1973</v>
      </c>
      <c r="F267" s="46">
        <v>3</v>
      </c>
      <c r="G267" s="3"/>
      <c r="H267" s="4">
        <v>20</v>
      </c>
      <c r="I267" s="4">
        <f t="shared" si="4"/>
        <v>24.2</v>
      </c>
      <c r="J267" s="18" t="s">
        <v>10</v>
      </c>
      <c r="K267" s="20"/>
      <c r="L267" s="18"/>
    </row>
    <row r="268" spans="1:12" ht="30" customHeight="1" x14ac:dyDescent="0.3">
      <c r="A268" s="59" t="s">
        <v>1005</v>
      </c>
      <c r="B268" s="47" t="s">
        <v>233</v>
      </c>
      <c r="C268" s="47"/>
      <c r="D268" s="3" t="s">
        <v>128</v>
      </c>
      <c r="E268" s="50">
        <v>1985</v>
      </c>
      <c r="F268" s="46">
        <v>1</v>
      </c>
      <c r="G268" s="3"/>
      <c r="H268" s="4">
        <v>20</v>
      </c>
      <c r="I268" s="4">
        <f t="shared" si="4"/>
        <v>24.2</v>
      </c>
      <c r="J268" s="18" t="s">
        <v>10</v>
      </c>
      <c r="K268" s="20"/>
      <c r="L268" s="18"/>
    </row>
    <row r="269" spans="1:12" ht="30" customHeight="1" x14ac:dyDescent="0.3">
      <c r="A269" s="58" t="s">
        <v>1389</v>
      </c>
      <c r="B269" s="3" t="s">
        <v>403</v>
      </c>
      <c r="C269" s="3"/>
      <c r="D269" s="3" t="s">
        <v>128</v>
      </c>
      <c r="E269" s="70">
        <v>1988</v>
      </c>
      <c r="F269" s="3">
        <v>3</v>
      </c>
      <c r="G269" s="3"/>
      <c r="H269" s="4">
        <v>20</v>
      </c>
      <c r="I269" s="4">
        <f t="shared" si="4"/>
        <v>24.2</v>
      </c>
      <c r="J269" s="18"/>
      <c r="K269" s="20"/>
      <c r="L269" s="18"/>
    </row>
    <row r="270" spans="1:12" ht="30" customHeight="1" x14ac:dyDescent="0.3">
      <c r="A270" s="58" t="s">
        <v>164</v>
      </c>
      <c r="B270" s="3" t="s">
        <v>292</v>
      </c>
      <c r="C270" s="3"/>
      <c r="D270" s="3" t="s">
        <v>128</v>
      </c>
      <c r="E270" s="70" t="s">
        <v>165</v>
      </c>
      <c r="F270" s="3">
        <v>1</v>
      </c>
      <c r="G270" s="3"/>
      <c r="H270" s="4">
        <v>20</v>
      </c>
      <c r="I270" s="4">
        <f t="shared" si="4"/>
        <v>24.2</v>
      </c>
      <c r="J270" s="3"/>
      <c r="K270" s="20"/>
      <c r="L270" s="18"/>
    </row>
    <row r="271" spans="1:12" ht="30" customHeight="1" x14ac:dyDescent="0.3">
      <c r="A271" s="27" t="s">
        <v>1384</v>
      </c>
      <c r="B271" s="47" t="s">
        <v>1354</v>
      </c>
      <c r="C271" s="47"/>
      <c r="D271" s="47" t="s">
        <v>128</v>
      </c>
      <c r="E271" s="46">
        <v>2011</v>
      </c>
      <c r="F271" s="46">
        <v>2</v>
      </c>
      <c r="G271" s="3"/>
      <c r="H271" s="4">
        <v>20</v>
      </c>
      <c r="I271" s="4">
        <f t="shared" si="4"/>
        <v>24.2</v>
      </c>
      <c r="J271" s="18" t="s">
        <v>10</v>
      </c>
      <c r="K271" s="20"/>
      <c r="L271" s="18"/>
    </row>
    <row r="272" spans="1:12" ht="30" customHeight="1" x14ac:dyDescent="0.3">
      <c r="A272" s="27" t="s">
        <v>1477</v>
      </c>
      <c r="B272" s="47" t="s">
        <v>1438</v>
      </c>
      <c r="C272" s="47"/>
      <c r="D272" s="47" t="s">
        <v>128</v>
      </c>
      <c r="E272" s="46">
        <v>1999</v>
      </c>
      <c r="F272" s="46">
        <v>3</v>
      </c>
      <c r="G272" s="3"/>
      <c r="H272" s="4">
        <v>20</v>
      </c>
      <c r="I272" s="4">
        <f t="shared" si="4"/>
        <v>24.2</v>
      </c>
      <c r="J272" s="18" t="s">
        <v>10</v>
      </c>
      <c r="K272" s="20"/>
      <c r="L272" s="18"/>
    </row>
    <row r="273" spans="1:12" ht="30" customHeight="1" x14ac:dyDescent="0.3">
      <c r="A273" s="27" t="s">
        <v>1478</v>
      </c>
      <c r="B273" s="47" t="s">
        <v>1439</v>
      </c>
      <c r="C273" s="47" t="s">
        <v>358</v>
      </c>
      <c r="D273" s="47" t="s">
        <v>128</v>
      </c>
      <c r="E273" s="46">
        <v>2000</v>
      </c>
      <c r="F273" s="46">
        <v>1</v>
      </c>
      <c r="G273" s="3"/>
      <c r="H273" s="4">
        <v>20</v>
      </c>
      <c r="I273" s="4">
        <f t="shared" si="4"/>
        <v>24.2</v>
      </c>
      <c r="J273" s="18" t="s">
        <v>10</v>
      </c>
      <c r="K273" s="20"/>
      <c r="L273" s="18"/>
    </row>
    <row r="274" spans="1:12" ht="30" customHeight="1" x14ac:dyDescent="0.3">
      <c r="A274" s="58" t="s">
        <v>1292</v>
      </c>
      <c r="B274" s="3" t="s">
        <v>926</v>
      </c>
      <c r="C274" s="3"/>
      <c r="D274" s="3" t="s">
        <v>128</v>
      </c>
      <c r="E274" s="3">
        <v>1982</v>
      </c>
      <c r="F274" s="3">
        <v>1</v>
      </c>
      <c r="G274" s="3"/>
      <c r="H274" s="4">
        <v>20</v>
      </c>
      <c r="I274" s="4">
        <f t="shared" si="4"/>
        <v>24.2</v>
      </c>
      <c r="J274" s="18" t="s">
        <v>10</v>
      </c>
      <c r="K274" s="20"/>
      <c r="L274" s="18"/>
    </row>
    <row r="275" spans="1:12" ht="30" customHeight="1" x14ac:dyDescent="0.3">
      <c r="A275" s="27" t="s">
        <v>1580</v>
      </c>
      <c r="B275" s="47" t="s">
        <v>576</v>
      </c>
      <c r="C275" s="47"/>
      <c r="D275" s="47" t="s">
        <v>39</v>
      </c>
      <c r="E275" s="46">
        <v>1970</v>
      </c>
      <c r="F275" s="46">
        <v>1</v>
      </c>
      <c r="G275" s="3"/>
      <c r="H275" s="4">
        <v>20</v>
      </c>
      <c r="I275" s="4">
        <f t="shared" si="4"/>
        <v>24.2</v>
      </c>
      <c r="J275" s="18"/>
      <c r="K275" s="20"/>
      <c r="L275" s="18"/>
    </row>
    <row r="276" spans="1:12" ht="30" customHeight="1" x14ac:dyDescent="0.3">
      <c r="A276" s="27" t="s">
        <v>1585</v>
      </c>
      <c r="B276" s="47" t="s">
        <v>576</v>
      </c>
      <c r="C276" s="47"/>
      <c r="D276" s="47" t="s">
        <v>39</v>
      </c>
      <c r="E276" s="46" t="s">
        <v>667</v>
      </c>
      <c r="F276" s="46">
        <v>2</v>
      </c>
      <c r="G276" s="3"/>
      <c r="H276" s="4">
        <v>20</v>
      </c>
      <c r="I276" s="4">
        <f t="shared" si="4"/>
        <v>24.2</v>
      </c>
      <c r="J276" s="18"/>
      <c r="K276" s="20"/>
      <c r="L276" s="18"/>
    </row>
    <row r="277" spans="1:12" ht="30" customHeight="1" x14ac:dyDescent="0.3">
      <c r="A277" s="27" t="s">
        <v>1587</v>
      </c>
      <c r="B277" s="47" t="s">
        <v>576</v>
      </c>
      <c r="C277" s="47"/>
      <c r="D277" s="47" t="s">
        <v>39</v>
      </c>
      <c r="E277" s="46">
        <v>1981</v>
      </c>
      <c r="F277" s="46">
        <v>2</v>
      </c>
      <c r="G277" s="3"/>
      <c r="H277" s="4">
        <v>20</v>
      </c>
      <c r="I277" s="4">
        <f t="shared" si="4"/>
        <v>24.2</v>
      </c>
      <c r="J277" s="18"/>
      <c r="K277" s="20"/>
      <c r="L277" s="18"/>
    </row>
    <row r="278" spans="1:12" ht="30" customHeight="1" x14ac:dyDescent="0.3">
      <c r="A278" s="27" t="s">
        <v>1588</v>
      </c>
      <c r="B278" s="47" t="s">
        <v>576</v>
      </c>
      <c r="C278" s="47"/>
      <c r="D278" s="47" t="s">
        <v>39</v>
      </c>
      <c r="E278" s="46">
        <v>1979</v>
      </c>
      <c r="F278" s="46">
        <v>1</v>
      </c>
      <c r="G278" s="3"/>
      <c r="H278" s="4">
        <v>20</v>
      </c>
      <c r="I278" s="4">
        <f t="shared" si="4"/>
        <v>24.2</v>
      </c>
      <c r="J278" s="18"/>
      <c r="K278" s="20"/>
      <c r="L278" s="18"/>
    </row>
    <row r="279" spans="1:12" ht="30" customHeight="1" x14ac:dyDescent="0.3">
      <c r="A279" s="27" t="s">
        <v>1460</v>
      </c>
      <c r="B279" s="47" t="s">
        <v>18</v>
      </c>
      <c r="C279" s="47"/>
      <c r="D279" s="47" t="s">
        <v>39</v>
      </c>
      <c r="E279" s="46">
        <v>1979</v>
      </c>
      <c r="F279" s="46">
        <v>3</v>
      </c>
      <c r="G279" s="3"/>
      <c r="H279" s="4">
        <v>20</v>
      </c>
      <c r="I279" s="4">
        <f t="shared" si="4"/>
        <v>24.2</v>
      </c>
      <c r="J279" s="18" t="s">
        <v>10</v>
      </c>
      <c r="K279" s="20"/>
      <c r="L279" s="18"/>
    </row>
    <row r="280" spans="1:12" ht="30" customHeight="1" x14ac:dyDescent="0.3">
      <c r="A280" s="27" t="s">
        <v>943</v>
      </c>
      <c r="B280" s="47" t="s">
        <v>19</v>
      </c>
      <c r="C280" s="47"/>
      <c r="D280" s="47" t="s">
        <v>39</v>
      </c>
      <c r="E280" s="46" t="s">
        <v>922</v>
      </c>
      <c r="F280" s="46">
        <v>1</v>
      </c>
      <c r="G280" s="3"/>
      <c r="H280" s="4">
        <v>20</v>
      </c>
      <c r="I280" s="4">
        <f t="shared" si="4"/>
        <v>24.2</v>
      </c>
      <c r="J280" s="18"/>
      <c r="K280" s="20"/>
      <c r="L280" s="18"/>
    </row>
    <row r="281" spans="1:12" ht="30" customHeight="1" x14ac:dyDescent="0.3">
      <c r="A281" s="58" t="s">
        <v>1275</v>
      </c>
      <c r="B281" s="3" t="s">
        <v>12</v>
      </c>
      <c r="C281" s="3"/>
      <c r="D281" s="3" t="s">
        <v>39</v>
      </c>
      <c r="E281" s="3">
        <v>2000</v>
      </c>
      <c r="F281" s="3">
        <v>1</v>
      </c>
      <c r="G281" s="3"/>
      <c r="H281" s="4">
        <v>20</v>
      </c>
      <c r="I281" s="4">
        <f t="shared" si="4"/>
        <v>24.2</v>
      </c>
      <c r="J281" s="18" t="s">
        <v>10</v>
      </c>
      <c r="K281" s="20"/>
      <c r="L281" s="18"/>
    </row>
    <row r="282" spans="1:12" ht="30" customHeight="1" x14ac:dyDescent="0.3">
      <c r="A282" s="27" t="s">
        <v>1461</v>
      </c>
      <c r="B282" s="47" t="s">
        <v>576</v>
      </c>
      <c r="C282" s="47"/>
      <c r="D282" s="47" t="s">
        <v>39</v>
      </c>
      <c r="E282" s="46">
        <v>1985</v>
      </c>
      <c r="F282" s="46">
        <v>1</v>
      </c>
      <c r="G282" s="3"/>
      <c r="H282" s="4">
        <v>20</v>
      </c>
      <c r="I282" s="4">
        <f t="shared" si="4"/>
        <v>24.2</v>
      </c>
      <c r="J282" s="18" t="s">
        <v>10</v>
      </c>
      <c r="K282" s="20"/>
      <c r="L282" s="18"/>
    </row>
    <row r="283" spans="1:12" ht="30" customHeight="1" x14ac:dyDescent="0.3">
      <c r="A283" s="27" t="s">
        <v>1051</v>
      </c>
      <c r="B283" s="47" t="s">
        <v>576</v>
      </c>
      <c r="C283" s="47"/>
      <c r="D283" s="47" t="s">
        <v>39</v>
      </c>
      <c r="E283" s="46">
        <v>1983</v>
      </c>
      <c r="F283" s="46">
        <v>1</v>
      </c>
      <c r="G283" s="3"/>
      <c r="H283" s="4">
        <v>20</v>
      </c>
      <c r="I283" s="4">
        <f t="shared" si="4"/>
        <v>24.2</v>
      </c>
      <c r="J283" s="18"/>
      <c r="K283" s="20"/>
      <c r="L283" s="18"/>
    </row>
    <row r="284" spans="1:12" ht="30" customHeight="1" x14ac:dyDescent="0.3">
      <c r="A284" s="27" t="s">
        <v>1464</v>
      </c>
      <c r="B284" s="47" t="s">
        <v>315</v>
      </c>
      <c r="C284" s="47"/>
      <c r="D284" s="47" t="s">
        <v>39</v>
      </c>
      <c r="E284" s="46">
        <v>1989</v>
      </c>
      <c r="F284" s="46">
        <v>1</v>
      </c>
      <c r="G284" s="3"/>
      <c r="H284" s="4">
        <v>20</v>
      </c>
      <c r="I284" s="4">
        <f t="shared" si="4"/>
        <v>24.2</v>
      </c>
      <c r="J284" s="18" t="s">
        <v>10</v>
      </c>
      <c r="K284" s="20"/>
      <c r="L284" s="18"/>
    </row>
    <row r="285" spans="1:12" ht="30" customHeight="1" x14ac:dyDescent="0.3">
      <c r="A285" s="27" t="s">
        <v>1433</v>
      </c>
      <c r="B285" s="47" t="s">
        <v>304</v>
      </c>
      <c r="C285" s="47"/>
      <c r="D285" s="47" t="s">
        <v>39</v>
      </c>
      <c r="E285" s="46">
        <v>2003</v>
      </c>
      <c r="F285" s="46">
        <v>2</v>
      </c>
      <c r="G285" s="3"/>
      <c r="H285" s="4">
        <v>20</v>
      </c>
      <c r="I285" s="4">
        <f t="shared" si="4"/>
        <v>24.2</v>
      </c>
      <c r="J285" s="18" t="s">
        <v>10</v>
      </c>
      <c r="K285" s="20"/>
      <c r="L285" s="18"/>
    </row>
    <row r="286" spans="1:12" ht="30" customHeight="1" x14ac:dyDescent="0.3">
      <c r="A286" s="27" t="s">
        <v>1023</v>
      </c>
      <c r="B286" s="47" t="s">
        <v>19</v>
      </c>
      <c r="C286" s="47"/>
      <c r="D286" s="47" t="s">
        <v>39</v>
      </c>
      <c r="E286" s="46">
        <v>1973</v>
      </c>
      <c r="F286" s="46">
        <v>1</v>
      </c>
      <c r="G286" s="3"/>
      <c r="H286" s="4">
        <v>20</v>
      </c>
      <c r="I286" s="4">
        <f t="shared" si="4"/>
        <v>24.2</v>
      </c>
      <c r="J286" s="18"/>
      <c r="K286" s="20"/>
      <c r="L286" s="18"/>
    </row>
    <row r="287" spans="1:12" ht="30" customHeight="1" x14ac:dyDescent="0.3">
      <c r="A287" s="27" t="s">
        <v>870</v>
      </c>
      <c r="B287" s="47" t="s">
        <v>382</v>
      </c>
      <c r="C287" s="47"/>
      <c r="D287" s="47" t="s">
        <v>39</v>
      </c>
      <c r="E287" s="46">
        <v>1983</v>
      </c>
      <c r="F287" s="46">
        <v>1</v>
      </c>
      <c r="G287" s="3"/>
      <c r="H287" s="4">
        <v>20</v>
      </c>
      <c r="I287" s="4">
        <f t="shared" si="4"/>
        <v>24.2</v>
      </c>
      <c r="J287" s="18" t="s">
        <v>10</v>
      </c>
      <c r="K287" s="20"/>
      <c r="L287" s="18"/>
    </row>
    <row r="288" spans="1:12" ht="30" customHeight="1" x14ac:dyDescent="0.3">
      <c r="A288" s="19" t="s">
        <v>504</v>
      </c>
      <c r="B288" s="3" t="s">
        <v>18</v>
      </c>
      <c r="C288" s="3"/>
      <c r="D288" s="3" t="s">
        <v>39</v>
      </c>
      <c r="E288" s="3">
        <v>2007</v>
      </c>
      <c r="F288" s="3">
        <v>14</v>
      </c>
      <c r="G288" s="3"/>
      <c r="H288" s="4">
        <v>20</v>
      </c>
      <c r="I288" s="4">
        <f t="shared" si="4"/>
        <v>24.2</v>
      </c>
      <c r="J288" s="18"/>
      <c r="K288" s="20" t="s">
        <v>24</v>
      </c>
      <c r="L288" s="18"/>
    </row>
    <row r="289" spans="1:14" ht="30" customHeight="1" x14ac:dyDescent="0.3">
      <c r="A289" s="27" t="s">
        <v>1493</v>
      </c>
      <c r="B289" s="47" t="s">
        <v>315</v>
      </c>
      <c r="C289" s="47"/>
      <c r="D289" s="47" t="s">
        <v>39</v>
      </c>
      <c r="E289" s="46">
        <v>1995</v>
      </c>
      <c r="F289" s="46">
        <v>4</v>
      </c>
      <c r="G289" s="3"/>
      <c r="H289" s="4">
        <v>20</v>
      </c>
      <c r="I289" s="4">
        <f t="shared" si="4"/>
        <v>24.2</v>
      </c>
      <c r="J289" s="18" t="s">
        <v>10</v>
      </c>
      <c r="K289" s="20"/>
      <c r="L289" s="18"/>
    </row>
    <row r="290" spans="1:14" ht="30" customHeight="1" x14ac:dyDescent="0.3">
      <c r="A290" s="27" t="s">
        <v>1491</v>
      </c>
      <c r="B290" s="47" t="s">
        <v>576</v>
      </c>
      <c r="C290" s="47"/>
      <c r="D290" s="47" t="s">
        <v>39</v>
      </c>
      <c r="E290" s="46">
        <v>1994</v>
      </c>
      <c r="F290" s="46">
        <v>1</v>
      </c>
      <c r="G290" s="3"/>
      <c r="H290" s="4">
        <v>20</v>
      </c>
      <c r="I290" s="4">
        <f t="shared" si="4"/>
        <v>24.2</v>
      </c>
      <c r="J290" s="18" t="s">
        <v>10</v>
      </c>
      <c r="K290" s="20"/>
      <c r="L290" s="18"/>
    </row>
    <row r="291" spans="1:14" ht="30" customHeight="1" x14ac:dyDescent="0.3">
      <c r="A291" s="27" t="s">
        <v>1256</v>
      </c>
      <c r="B291" s="47" t="s">
        <v>681</v>
      </c>
      <c r="C291" s="47"/>
      <c r="D291" s="47" t="s">
        <v>39</v>
      </c>
      <c r="E291" s="46">
        <v>1988</v>
      </c>
      <c r="F291" s="46">
        <v>9</v>
      </c>
      <c r="G291" s="3"/>
      <c r="H291" s="4">
        <v>20</v>
      </c>
      <c r="I291" s="4">
        <f t="shared" si="4"/>
        <v>24.2</v>
      </c>
      <c r="J291" s="18" t="s">
        <v>10</v>
      </c>
      <c r="K291" s="20"/>
      <c r="L291" s="18"/>
      <c r="M291" s="2"/>
      <c r="N291" s="2"/>
    </row>
    <row r="292" spans="1:14" ht="30" customHeight="1" x14ac:dyDescent="0.3">
      <c r="A292" s="27" t="s">
        <v>1361</v>
      </c>
      <c r="B292" s="47" t="s">
        <v>681</v>
      </c>
      <c r="C292" s="47"/>
      <c r="D292" s="47" t="s">
        <v>39</v>
      </c>
      <c r="E292" s="46">
        <v>1996</v>
      </c>
      <c r="F292" s="46">
        <v>2</v>
      </c>
      <c r="G292" s="3"/>
      <c r="H292" s="4">
        <v>20</v>
      </c>
      <c r="I292" s="4">
        <f t="shared" si="4"/>
        <v>24.2</v>
      </c>
      <c r="J292" s="18" t="s">
        <v>10</v>
      </c>
      <c r="K292" s="20" t="s">
        <v>372</v>
      </c>
      <c r="L292" s="18"/>
      <c r="M292" s="2"/>
      <c r="N292" s="2"/>
    </row>
    <row r="293" spans="1:14" ht="30" customHeight="1" x14ac:dyDescent="0.3">
      <c r="A293" s="27" t="s">
        <v>1480</v>
      </c>
      <c r="B293" s="47" t="s">
        <v>28</v>
      </c>
      <c r="C293" s="47"/>
      <c r="D293" s="47" t="s">
        <v>39</v>
      </c>
      <c r="E293" s="46">
        <v>1974</v>
      </c>
      <c r="F293" s="46">
        <v>3</v>
      </c>
      <c r="G293" s="3"/>
      <c r="H293" s="4">
        <v>20</v>
      </c>
      <c r="I293" s="4">
        <f t="shared" si="4"/>
        <v>24.2</v>
      </c>
      <c r="J293" s="18" t="s">
        <v>10</v>
      </c>
      <c r="K293" s="20"/>
      <c r="L293" s="18"/>
    </row>
    <row r="294" spans="1:14" ht="30" customHeight="1" x14ac:dyDescent="0.3">
      <c r="A294" s="27" t="s">
        <v>1405</v>
      </c>
      <c r="B294" s="47" t="s">
        <v>15</v>
      </c>
      <c r="C294" s="47"/>
      <c r="D294" s="47" t="s">
        <v>39</v>
      </c>
      <c r="E294" s="46">
        <v>1976</v>
      </c>
      <c r="F294" s="46">
        <v>2</v>
      </c>
      <c r="G294" s="3"/>
      <c r="H294" s="4">
        <v>20</v>
      </c>
      <c r="I294" s="4">
        <f t="shared" si="4"/>
        <v>24.2</v>
      </c>
      <c r="J294" s="18" t="s">
        <v>10</v>
      </c>
      <c r="K294" s="20" t="s">
        <v>372</v>
      </c>
      <c r="L294" s="18"/>
      <c r="M294" s="2"/>
    </row>
    <row r="295" spans="1:14" ht="30" customHeight="1" x14ac:dyDescent="0.3">
      <c r="A295" s="27" t="s">
        <v>1043</v>
      </c>
      <c r="B295" s="47" t="s">
        <v>304</v>
      </c>
      <c r="C295" s="47"/>
      <c r="D295" s="47" t="s">
        <v>39</v>
      </c>
      <c r="E295" s="46">
        <v>1970</v>
      </c>
      <c r="F295" s="46">
        <v>1</v>
      </c>
      <c r="G295" s="3"/>
      <c r="H295" s="4">
        <v>20</v>
      </c>
      <c r="I295" s="4">
        <f t="shared" si="4"/>
        <v>24.2</v>
      </c>
      <c r="J295" s="18" t="s">
        <v>10</v>
      </c>
      <c r="K295" s="20"/>
      <c r="L295" s="18"/>
      <c r="M295" s="2"/>
    </row>
    <row r="296" spans="1:14" ht="30" customHeight="1" x14ac:dyDescent="0.3">
      <c r="A296" s="27" t="s">
        <v>776</v>
      </c>
      <c r="B296" s="47" t="s">
        <v>576</v>
      </c>
      <c r="C296" s="47"/>
      <c r="D296" s="47" t="s">
        <v>39</v>
      </c>
      <c r="E296" s="46">
        <v>2003</v>
      </c>
      <c r="F296" s="46">
        <v>1</v>
      </c>
      <c r="G296" s="3"/>
      <c r="H296" s="4">
        <v>20</v>
      </c>
      <c r="I296" s="4">
        <f t="shared" si="4"/>
        <v>24.2</v>
      </c>
      <c r="J296" s="18"/>
      <c r="K296" s="20"/>
      <c r="L296" s="18"/>
    </row>
    <row r="297" spans="1:14" ht="30" customHeight="1" x14ac:dyDescent="0.3">
      <c r="A297" s="19" t="s">
        <v>40</v>
      </c>
      <c r="B297" s="3" t="s">
        <v>576</v>
      </c>
      <c r="C297" s="3"/>
      <c r="D297" s="3" t="s">
        <v>39</v>
      </c>
      <c r="E297" s="3">
        <v>1993</v>
      </c>
      <c r="F297" s="3">
        <v>11</v>
      </c>
      <c r="G297" s="3"/>
      <c r="H297" s="4">
        <v>20</v>
      </c>
      <c r="I297" s="4">
        <f t="shared" si="4"/>
        <v>24.2</v>
      </c>
      <c r="J297" s="3"/>
      <c r="K297" s="20"/>
      <c r="L297" s="18"/>
    </row>
    <row r="298" spans="1:14" ht="30" customHeight="1" x14ac:dyDescent="0.3">
      <c r="A298" s="27" t="s">
        <v>1200</v>
      </c>
      <c r="B298" s="47" t="s">
        <v>12</v>
      </c>
      <c r="C298" s="47"/>
      <c r="D298" s="47" t="s">
        <v>39</v>
      </c>
      <c r="E298" s="46">
        <v>2004</v>
      </c>
      <c r="F298" s="46">
        <v>3</v>
      </c>
      <c r="G298" s="3"/>
      <c r="H298" s="4">
        <v>20</v>
      </c>
      <c r="I298" s="4">
        <f t="shared" si="4"/>
        <v>24.2</v>
      </c>
      <c r="J298" s="18"/>
      <c r="K298" s="20" t="s">
        <v>24</v>
      </c>
      <c r="L298" s="18"/>
    </row>
    <row r="299" spans="1:14" ht="30" customHeight="1" x14ac:dyDescent="0.3">
      <c r="A299" s="27" t="s">
        <v>830</v>
      </c>
      <c r="B299" s="47" t="s">
        <v>828</v>
      </c>
      <c r="C299" s="47"/>
      <c r="D299" s="47" t="s">
        <v>39</v>
      </c>
      <c r="E299" s="46">
        <v>1975</v>
      </c>
      <c r="F299" s="46">
        <v>1</v>
      </c>
      <c r="G299" s="3"/>
      <c r="H299" s="4">
        <v>20</v>
      </c>
      <c r="I299" s="4">
        <f t="shared" si="4"/>
        <v>24.2</v>
      </c>
      <c r="J299" s="18"/>
      <c r="K299" s="20"/>
      <c r="L299" s="18"/>
    </row>
    <row r="300" spans="1:14" ht="30" customHeight="1" x14ac:dyDescent="0.3">
      <c r="A300" s="27" t="s">
        <v>556</v>
      </c>
      <c r="B300" s="47" t="s">
        <v>15</v>
      </c>
      <c r="C300" s="47"/>
      <c r="D300" s="47" t="s">
        <v>39</v>
      </c>
      <c r="E300" s="46">
        <v>1995</v>
      </c>
      <c r="F300" s="46">
        <v>2</v>
      </c>
      <c r="G300" s="3"/>
      <c r="H300" s="4">
        <v>20</v>
      </c>
      <c r="I300" s="4">
        <f t="shared" si="4"/>
        <v>24.2</v>
      </c>
      <c r="J300" s="18" t="s">
        <v>10</v>
      </c>
      <c r="K300" s="20"/>
      <c r="L300" s="18"/>
    </row>
    <row r="301" spans="1:14" ht="30" customHeight="1" x14ac:dyDescent="0.3">
      <c r="A301" s="19" t="s">
        <v>794</v>
      </c>
      <c r="B301" s="3" t="s">
        <v>25</v>
      </c>
      <c r="C301" s="3"/>
      <c r="D301" s="3" t="s">
        <v>39</v>
      </c>
      <c r="E301" s="3">
        <v>1994</v>
      </c>
      <c r="F301" s="3">
        <v>4</v>
      </c>
      <c r="G301" s="3"/>
      <c r="H301" s="4">
        <v>20</v>
      </c>
      <c r="I301" s="4">
        <f t="shared" si="4"/>
        <v>24.2</v>
      </c>
      <c r="J301" s="18"/>
      <c r="K301" s="20"/>
      <c r="L301" s="18"/>
    </row>
    <row r="302" spans="1:14" ht="30" customHeight="1" x14ac:dyDescent="0.3">
      <c r="A302" s="27" t="s">
        <v>1242</v>
      </c>
      <c r="B302" s="47" t="s">
        <v>12</v>
      </c>
      <c r="C302" s="47"/>
      <c r="D302" s="47" t="s">
        <v>39</v>
      </c>
      <c r="E302" s="46">
        <v>1981</v>
      </c>
      <c r="F302" s="46">
        <v>16</v>
      </c>
      <c r="G302" s="3"/>
      <c r="H302" s="4">
        <v>20</v>
      </c>
      <c r="I302" s="4">
        <f t="shared" ref="I302:I362" si="5">H302*$L$7</f>
        <v>24.2</v>
      </c>
      <c r="J302" s="18"/>
      <c r="K302" s="20"/>
      <c r="L302" s="18"/>
    </row>
    <row r="303" spans="1:14" ht="30" customHeight="1" x14ac:dyDescent="0.3">
      <c r="A303" s="27" t="s">
        <v>837</v>
      </c>
      <c r="B303" s="47" t="s">
        <v>25</v>
      </c>
      <c r="C303" s="47"/>
      <c r="D303" s="47" t="s">
        <v>39</v>
      </c>
      <c r="E303" s="46">
        <v>1989</v>
      </c>
      <c r="F303" s="46">
        <v>1</v>
      </c>
      <c r="G303" s="3"/>
      <c r="H303" s="4">
        <v>20</v>
      </c>
      <c r="I303" s="4">
        <f t="shared" si="5"/>
        <v>24.2</v>
      </c>
      <c r="J303" s="18"/>
      <c r="K303" s="20"/>
      <c r="L303" s="18"/>
    </row>
    <row r="304" spans="1:14" ht="30" customHeight="1" x14ac:dyDescent="0.3">
      <c r="A304" s="27" t="s">
        <v>1059</v>
      </c>
      <c r="B304" s="47" t="s">
        <v>47</v>
      </c>
      <c r="C304" s="47"/>
      <c r="D304" s="47" t="s">
        <v>39</v>
      </c>
      <c r="E304" s="46">
        <v>1983</v>
      </c>
      <c r="F304" s="46">
        <v>2</v>
      </c>
      <c r="G304" s="3"/>
      <c r="H304" s="4">
        <v>20</v>
      </c>
      <c r="I304" s="4">
        <f t="shared" si="5"/>
        <v>24.2</v>
      </c>
      <c r="J304" s="18"/>
      <c r="K304" s="20"/>
      <c r="L304" s="18"/>
    </row>
    <row r="305" spans="1:12" ht="30" customHeight="1" x14ac:dyDescent="0.3">
      <c r="A305" s="19" t="s">
        <v>558</v>
      </c>
      <c r="B305" s="3" t="s">
        <v>576</v>
      </c>
      <c r="C305" s="3"/>
      <c r="D305" s="3" t="s">
        <v>39</v>
      </c>
      <c r="E305" s="3">
        <v>1982</v>
      </c>
      <c r="F305" s="3">
        <v>1</v>
      </c>
      <c r="G305" s="3"/>
      <c r="H305" s="4">
        <v>20</v>
      </c>
      <c r="I305" s="4">
        <f t="shared" si="5"/>
        <v>24.2</v>
      </c>
      <c r="J305" s="18"/>
      <c r="K305" s="20"/>
      <c r="L305" s="18"/>
    </row>
    <row r="306" spans="1:12" ht="30" customHeight="1" x14ac:dyDescent="0.3">
      <c r="A306" s="19" t="s">
        <v>558</v>
      </c>
      <c r="B306" s="3" t="s">
        <v>576</v>
      </c>
      <c r="C306" s="3"/>
      <c r="D306" s="3" t="s">
        <v>39</v>
      </c>
      <c r="E306" s="3">
        <v>1983</v>
      </c>
      <c r="F306" s="3">
        <v>1</v>
      </c>
      <c r="G306" s="3"/>
      <c r="H306" s="4">
        <v>20</v>
      </c>
      <c r="I306" s="4">
        <f t="shared" si="5"/>
        <v>24.2</v>
      </c>
      <c r="J306" s="18"/>
      <c r="K306" s="20"/>
      <c r="L306" s="18"/>
    </row>
    <row r="307" spans="1:12" ht="30" customHeight="1" x14ac:dyDescent="0.3">
      <c r="A307" s="27" t="s">
        <v>835</v>
      </c>
      <c r="B307" s="47" t="s">
        <v>832</v>
      </c>
      <c r="C307" s="47"/>
      <c r="D307" s="47" t="s">
        <v>39</v>
      </c>
      <c r="E307" s="46">
        <v>1982</v>
      </c>
      <c r="F307" s="46">
        <v>1</v>
      </c>
      <c r="G307" s="3"/>
      <c r="H307" s="4">
        <v>20</v>
      </c>
      <c r="I307" s="4">
        <f t="shared" si="5"/>
        <v>24.2</v>
      </c>
      <c r="J307" s="18"/>
      <c r="K307" s="20"/>
      <c r="L307" s="18"/>
    </row>
    <row r="308" spans="1:12" ht="30" customHeight="1" x14ac:dyDescent="0.3">
      <c r="A308" s="19" t="s">
        <v>383</v>
      </c>
      <c r="B308" s="3" t="s">
        <v>304</v>
      </c>
      <c r="C308" s="3"/>
      <c r="D308" s="3" t="s">
        <v>39</v>
      </c>
      <c r="E308" s="3">
        <v>1983</v>
      </c>
      <c r="F308" s="3">
        <f>2-1</f>
        <v>1</v>
      </c>
      <c r="G308" s="3"/>
      <c r="H308" s="4">
        <v>20</v>
      </c>
      <c r="I308" s="4">
        <f t="shared" si="5"/>
        <v>24.2</v>
      </c>
      <c r="J308" s="18"/>
      <c r="K308" s="20"/>
      <c r="L308" s="18"/>
    </row>
    <row r="309" spans="1:12" ht="30" customHeight="1" x14ac:dyDescent="0.3">
      <c r="A309" s="27" t="s">
        <v>1487</v>
      </c>
      <c r="B309" s="47" t="s">
        <v>18</v>
      </c>
      <c r="C309" s="47"/>
      <c r="D309" s="47" t="s">
        <v>39</v>
      </c>
      <c r="E309" s="46">
        <v>1983</v>
      </c>
      <c r="F309" s="46">
        <v>1</v>
      </c>
      <c r="G309" s="3"/>
      <c r="H309" s="4">
        <v>20</v>
      </c>
      <c r="I309" s="4">
        <f t="shared" si="5"/>
        <v>24.2</v>
      </c>
      <c r="J309" s="18" t="s">
        <v>10</v>
      </c>
      <c r="K309" s="20"/>
      <c r="L309" s="18"/>
    </row>
    <row r="310" spans="1:12" ht="30" customHeight="1" x14ac:dyDescent="0.3">
      <c r="A310" s="27" t="s">
        <v>876</v>
      </c>
      <c r="B310" s="47" t="s">
        <v>25</v>
      </c>
      <c r="C310" s="47"/>
      <c r="D310" s="47" t="s">
        <v>39</v>
      </c>
      <c r="E310" s="46">
        <v>1989</v>
      </c>
      <c r="F310" s="46">
        <v>2</v>
      </c>
      <c r="G310" s="3"/>
      <c r="H310" s="4">
        <v>20</v>
      </c>
      <c r="I310" s="4">
        <f t="shared" si="5"/>
        <v>24.2</v>
      </c>
      <c r="J310" s="18"/>
      <c r="K310" s="20"/>
      <c r="L310" s="18"/>
    </row>
    <row r="311" spans="1:12" ht="30" customHeight="1" x14ac:dyDescent="0.3">
      <c r="A311" s="27" t="s">
        <v>839</v>
      </c>
      <c r="B311" s="47" t="s">
        <v>834</v>
      </c>
      <c r="C311" s="47"/>
      <c r="D311" s="47" t="s">
        <v>39</v>
      </c>
      <c r="E311" s="46">
        <v>1990</v>
      </c>
      <c r="F311" s="46">
        <v>1</v>
      </c>
      <c r="G311" s="3"/>
      <c r="H311" s="4">
        <v>20</v>
      </c>
      <c r="I311" s="4">
        <f t="shared" si="5"/>
        <v>24.2</v>
      </c>
      <c r="J311" s="18"/>
      <c r="K311" s="20"/>
      <c r="L311" s="18"/>
    </row>
    <row r="312" spans="1:12" ht="30" customHeight="1" x14ac:dyDescent="0.3">
      <c r="A312" s="19" t="s">
        <v>595</v>
      </c>
      <c r="B312" s="3" t="s">
        <v>227</v>
      </c>
      <c r="C312" s="3"/>
      <c r="D312" s="3" t="s">
        <v>255</v>
      </c>
      <c r="E312" s="3">
        <v>2005</v>
      </c>
      <c r="F312" s="3">
        <v>1</v>
      </c>
      <c r="G312" s="3"/>
      <c r="H312" s="4">
        <v>20</v>
      </c>
      <c r="I312" s="4">
        <f t="shared" si="5"/>
        <v>24.2</v>
      </c>
      <c r="J312" s="18"/>
      <c r="K312" s="20"/>
      <c r="L312" s="18"/>
    </row>
    <row r="313" spans="1:12" ht="30" customHeight="1" x14ac:dyDescent="0.3">
      <c r="A313" s="19" t="s">
        <v>583</v>
      </c>
      <c r="B313" s="3" t="s">
        <v>63</v>
      </c>
      <c r="C313" s="3"/>
      <c r="D313" s="3" t="s">
        <v>255</v>
      </c>
      <c r="E313" s="3">
        <v>1998</v>
      </c>
      <c r="F313" s="3">
        <v>1</v>
      </c>
      <c r="G313" s="3"/>
      <c r="H313" s="4">
        <v>20</v>
      </c>
      <c r="I313" s="4">
        <f t="shared" si="5"/>
        <v>24.2</v>
      </c>
      <c r="J313" s="18"/>
      <c r="K313" s="20"/>
      <c r="L313" s="18"/>
    </row>
    <row r="314" spans="1:12" ht="30" customHeight="1" x14ac:dyDescent="0.3">
      <c r="A314" s="58" t="s">
        <v>1302</v>
      </c>
      <c r="B314" s="3" t="s">
        <v>1305</v>
      </c>
      <c r="C314" s="3"/>
      <c r="D314" s="3" t="s">
        <v>255</v>
      </c>
      <c r="E314" s="3">
        <v>1986</v>
      </c>
      <c r="F314" s="3">
        <v>5</v>
      </c>
      <c r="G314" s="3"/>
      <c r="H314" s="4">
        <v>20</v>
      </c>
      <c r="I314" s="4">
        <f t="shared" si="5"/>
        <v>24.2</v>
      </c>
      <c r="J314" s="18" t="s">
        <v>10</v>
      </c>
      <c r="K314" s="20"/>
      <c r="L314" s="18"/>
    </row>
    <row r="315" spans="1:12" ht="30" customHeight="1" x14ac:dyDescent="0.3">
      <c r="A315" s="27" t="s">
        <v>845</v>
      </c>
      <c r="B315" s="47" t="s">
        <v>603</v>
      </c>
      <c r="C315" s="47" t="s">
        <v>437</v>
      </c>
      <c r="D315" s="47" t="s">
        <v>255</v>
      </c>
      <c r="E315" s="46">
        <v>1985</v>
      </c>
      <c r="F315" s="46">
        <v>1</v>
      </c>
      <c r="G315" s="3"/>
      <c r="H315" s="4">
        <v>20</v>
      </c>
      <c r="I315" s="4">
        <f t="shared" si="5"/>
        <v>24.2</v>
      </c>
      <c r="J315" s="18"/>
      <c r="K315" s="20"/>
      <c r="L315" s="18"/>
    </row>
    <row r="316" spans="1:12" ht="30" customHeight="1" x14ac:dyDescent="0.3">
      <c r="A316" s="58" t="s">
        <v>189</v>
      </c>
      <c r="B316" s="3" t="s">
        <v>188</v>
      </c>
      <c r="C316" s="3"/>
      <c r="D316" s="3" t="s">
        <v>260</v>
      </c>
      <c r="E316" s="70" t="s">
        <v>169</v>
      </c>
      <c r="F316" s="3">
        <v>9</v>
      </c>
      <c r="G316" s="3"/>
      <c r="H316" s="4">
        <v>20</v>
      </c>
      <c r="I316" s="4">
        <f t="shared" si="5"/>
        <v>24.2</v>
      </c>
      <c r="J316" s="18"/>
      <c r="K316" s="20"/>
      <c r="L316" s="18"/>
    </row>
    <row r="317" spans="1:12" ht="30" customHeight="1" x14ac:dyDescent="0.3">
      <c r="A317" s="58" t="s">
        <v>181</v>
      </c>
      <c r="B317" s="3" t="s">
        <v>178</v>
      </c>
      <c r="C317" s="3"/>
      <c r="D317" s="3" t="s">
        <v>260</v>
      </c>
      <c r="E317" s="70" t="s">
        <v>169</v>
      </c>
      <c r="F317" s="3">
        <v>2</v>
      </c>
      <c r="G317" s="3"/>
      <c r="H317" s="4">
        <v>20</v>
      </c>
      <c r="I317" s="4">
        <f t="shared" si="5"/>
        <v>24.2</v>
      </c>
      <c r="J317" s="18"/>
      <c r="K317" s="20"/>
      <c r="L317" s="18"/>
    </row>
    <row r="318" spans="1:12" ht="30" customHeight="1" x14ac:dyDescent="0.3">
      <c r="A318" s="58" t="s">
        <v>199</v>
      </c>
      <c r="B318" s="3" t="s">
        <v>196</v>
      </c>
      <c r="C318" s="3"/>
      <c r="D318" s="3" t="s">
        <v>260</v>
      </c>
      <c r="E318" s="70" t="s">
        <v>169</v>
      </c>
      <c r="F318" s="3">
        <v>4</v>
      </c>
      <c r="G318" s="3"/>
      <c r="H318" s="4">
        <v>20</v>
      </c>
      <c r="I318" s="4">
        <f t="shared" si="5"/>
        <v>24.2</v>
      </c>
      <c r="J318" s="18"/>
      <c r="K318" s="20"/>
      <c r="L318" s="18"/>
    </row>
    <row r="319" spans="1:12" ht="30" customHeight="1" x14ac:dyDescent="0.3">
      <c r="A319" s="58" t="s">
        <v>202</v>
      </c>
      <c r="B319" s="3" t="s">
        <v>196</v>
      </c>
      <c r="C319" s="3"/>
      <c r="D319" s="3" t="s">
        <v>260</v>
      </c>
      <c r="E319" s="70" t="s">
        <v>169</v>
      </c>
      <c r="F319" s="3">
        <v>8</v>
      </c>
      <c r="G319" s="3"/>
      <c r="H319" s="4">
        <v>20</v>
      </c>
      <c r="I319" s="4">
        <f t="shared" si="5"/>
        <v>24.2</v>
      </c>
      <c r="J319" s="18"/>
      <c r="K319" s="20"/>
      <c r="L319" s="18"/>
    </row>
    <row r="320" spans="1:12" ht="30" customHeight="1" x14ac:dyDescent="0.3">
      <c r="A320" s="58" t="s">
        <v>210</v>
      </c>
      <c r="B320" s="3" t="s">
        <v>206</v>
      </c>
      <c r="C320" s="3"/>
      <c r="D320" s="3" t="s">
        <v>260</v>
      </c>
      <c r="E320" s="70" t="s">
        <v>169</v>
      </c>
      <c r="F320" s="3">
        <v>5</v>
      </c>
      <c r="G320" s="3"/>
      <c r="H320" s="4">
        <v>20</v>
      </c>
      <c r="I320" s="4">
        <f t="shared" si="5"/>
        <v>24.2</v>
      </c>
      <c r="J320" s="18"/>
      <c r="K320" s="20"/>
      <c r="L320" s="18"/>
    </row>
    <row r="321" spans="1:12" ht="30" customHeight="1" x14ac:dyDescent="0.3">
      <c r="A321" s="58" t="s">
        <v>1414</v>
      </c>
      <c r="B321" s="3" t="s">
        <v>1398</v>
      </c>
      <c r="C321" s="3"/>
      <c r="D321" s="3" t="s">
        <v>260</v>
      </c>
      <c r="E321" s="70" t="s">
        <v>169</v>
      </c>
      <c r="F321" s="3">
        <v>2</v>
      </c>
      <c r="G321" s="3"/>
      <c r="H321" s="4">
        <v>20</v>
      </c>
      <c r="I321" s="4">
        <f t="shared" si="5"/>
        <v>24.2</v>
      </c>
      <c r="J321" s="18" t="s">
        <v>10</v>
      </c>
      <c r="K321" s="20"/>
      <c r="L321" s="18"/>
    </row>
    <row r="322" spans="1:12" ht="30" customHeight="1" x14ac:dyDescent="0.3">
      <c r="A322" s="58" t="s">
        <v>203</v>
      </c>
      <c r="B322" s="3" t="s">
        <v>196</v>
      </c>
      <c r="C322" s="3"/>
      <c r="D322" s="3" t="s">
        <v>260</v>
      </c>
      <c r="E322" s="70" t="s">
        <v>169</v>
      </c>
      <c r="F322" s="3">
        <v>7</v>
      </c>
      <c r="G322" s="3"/>
      <c r="H322" s="4">
        <v>20</v>
      </c>
      <c r="I322" s="4">
        <f t="shared" si="5"/>
        <v>24.2</v>
      </c>
      <c r="J322" s="18"/>
      <c r="K322" s="20"/>
      <c r="L322" s="18"/>
    </row>
    <row r="323" spans="1:12" ht="30" customHeight="1" x14ac:dyDescent="0.3">
      <c r="A323" s="58" t="s">
        <v>87</v>
      </c>
      <c r="B323" s="3" t="s">
        <v>88</v>
      </c>
      <c r="C323" s="3"/>
      <c r="D323" s="3" t="s">
        <v>916</v>
      </c>
      <c r="E323" s="70">
        <v>1995</v>
      </c>
      <c r="F323" s="3">
        <v>4</v>
      </c>
      <c r="G323" s="3"/>
      <c r="H323" s="4">
        <v>20</v>
      </c>
      <c r="I323" s="4">
        <f t="shared" si="5"/>
        <v>24.2</v>
      </c>
      <c r="J323" s="18"/>
      <c r="K323" s="20"/>
      <c r="L323" s="18"/>
    </row>
    <row r="324" spans="1:12" ht="30" customHeight="1" x14ac:dyDescent="0.3">
      <c r="A324" s="58" t="s">
        <v>1254</v>
      </c>
      <c r="B324" s="3" t="s">
        <v>1246</v>
      </c>
      <c r="C324" s="3"/>
      <c r="D324" s="3" t="s">
        <v>259</v>
      </c>
      <c r="E324" s="70" t="s">
        <v>169</v>
      </c>
      <c r="F324" s="3">
        <v>26</v>
      </c>
      <c r="G324" s="3"/>
      <c r="H324" s="4">
        <v>20</v>
      </c>
      <c r="I324" s="4">
        <f t="shared" si="5"/>
        <v>24.2</v>
      </c>
      <c r="J324" s="18"/>
      <c r="K324" s="20"/>
      <c r="L324" s="18"/>
    </row>
    <row r="325" spans="1:12" ht="30" customHeight="1" x14ac:dyDescent="0.3">
      <c r="A325" s="58" t="s">
        <v>1056</v>
      </c>
      <c r="B325" s="3" t="s">
        <v>1052</v>
      </c>
      <c r="C325" s="3"/>
      <c r="D325" s="3" t="s">
        <v>359</v>
      </c>
      <c r="E325" s="70">
        <v>1983</v>
      </c>
      <c r="F325" s="3">
        <v>2</v>
      </c>
      <c r="G325" s="3"/>
      <c r="H325" s="4">
        <v>20</v>
      </c>
      <c r="I325" s="4">
        <f t="shared" si="5"/>
        <v>24.2</v>
      </c>
      <c r="J325" s="18"/>
      <c r="K325" s="20"/>
      <c r="L325" s="18"/>
    </row>
    <row r="326" spans="1:12" ht="30" customHeight="1" x14ac:dyDescent="0.3">
      <c r="A326" s="58" t="s">
        <v>70</v>
      </c>
      <c r="B326" s="3" t="s">
        <v>291</v>
      </c>
      <c r="C326" s="3" t="s">
        <v>340</v>
      </c>
      <c r="D326" s="3" t="s">
        <v>1095</v>
      </c>
      <c r="E326" s="70">
        <v>1983</v>
      </c>
      <c r="F326" s="3">
        <v>1</v>
      </c>
      <c r="G326" s="3"/>
      <c r="H326" s="4">
        <v>20</v>
      </c>
      <c r="I326" s="4">
        <f t="shared" si="5"/>
        <v>24.2</v>
      </c>
      <c r="J326" s="18"/>
      <c r="K326" s="20"/>
      <c r="L326" s="18"/>
    </row>
    <row r="327" spans="1:12" ht="30" customHeight="1" x14ac:dyDescent="0.3">
      <c r="A327" s="27" t="s">
        <v>1416</v>
      </c>
      <c r="B327" s="47" t="s">
        <v>1397</v>
      </c>
      <c r="C327" s="3" t="s">
        <v>719</v>
      </c>
      <c r="D327" s="47" t="s">
        <v>253</v>
      </c>
      <c r="E327" s="46" t="s">
        <v>169</v>
      </c>
      <c r="F327" s="46">
        <v>3</v>
      </c>
      <c r="G327" s="3"/>
      <c r="H327" s="4">
        <v>20</v>
      </c>
      <c r="I327" s="4">
        <f t="shared" si="5"/>
        <v>24.2</v>
      </c>
      <c r="J327" s="18"/>
      <c r="K327" s="20"/>
      <c r="L327" s="18"/>
    </row>
    <row r="328" spans="1:12" ht="30" customHeight="1" x14ac:dyDescent="0.3">
      <c r="A328" s="27" t="s">
        <v>1417</v>
      </c>
      <c r="B328" s="47" t="s">
        <v>1396</v>
      </c>
      <c r="C328" s="3" t="s">
        <v>719</v>
      </c>
      <c r="D328" s="47" t="s">
        <v>253</v>
      </c>
      <c r="E328" s="46" t="s">
        <v>169</v>
      </c>
      <c r="F328" s="46">
        <v>3</v>
      </c>
      <c r="G328" s="3"/>
      <c r="H328" s="4">
        <v>20</v>
      </c>
      <c r="I328" s="4">
        <f t="shared" si="5"/>
        <v>24.2</v>
      </c>
      <c r="J328" s="18"/>
      <c r="K328" s="20"/>
      <c r="L328" s="18"/>
    </row>
    <row r="329" spans="1:12" ht="30" customHeight="1" x14ac:dyDescent="0.3">
      <c r="A329" s="58" t="s">
        <v>1118</v>
      </c>
      <c r="B329" s="3" t="s">
        <v>125</v>
      </c>
      <c r="C329" s="3" t="s">
        <v>340</v>
      </c>
      <c r="D329" s="3" t="s">
        <v>128</v>
      </c>
      <c r="E329" s="70">
        <v>2022</v>
      </c>
      <c r="F329" s="3">
        <v>12</v>
      </c>
      <c r="G329" s="3"/>
      <c r="H329" s="4">
        <v>20.25</v>
      </c>
      <c r="I329" s="4">
        <f t="shared" si="5"/>
        <v>24.502499999999998</v>
      </c>
      <c r="J329" s="18"/>
      <c r="K329" s="20" t="s">
        <v>34</v>
      </c>
      <c r="L329" s="18"/>
    </row>
    <row r="330" spans="1:12" ht="30" customHeight="1" x14ac:dyDescent="0.3">
      <c r="A330" s="27" t="s">
        <v>327</v>
      </c>
      <c r="B330" s="47" t="s">
        <v>15</v>
      </c>
      <c r="C330" s="47"/>
      <c r="D330" s="47" t="s">
        <v>39</v>
      </c>
      <c r="E330" s="46">
        <v>2016</v>
      </c>
      <c r="F330" s="46">
        <v>2</v>
      </c>
      <c r="G330" s="3"/>
      <c r="H330" s="4">
        <v>20.25</v>
      </c>
      <c r="I330" s="4">
        <f t="shared" si="5"/>
        <v>24.502499999999998</v>
      </c>
      <c r="J330" s="18"/>
      <c r="K330" s="20"/>
      <c r="L330" s="18"/>
    </row>
    <row r="331" spans="1:12" ht="30" customHeight="1" x14ac:dyDescent="0.3">
      <c r="A331" s="27" t="s">
        <v>327</v>
      </c>
      <c r="B331" s="47" t="s">
        <v>15</v>
      </c>
      <c r="C331" s="47"/>
      <c r="D331" s="47" t="s">
        <v>39</v>
      </c>
      <c r="E331" s="46">
        <v>2019</v>
      </c>
      <c r="F331" s="46">
        <v>1</v>
      </c>
      <c r="G331" s="3"/>
      <c r="H331" s="4">
        <v>20.25</v>
      </c>
      <c r="I331" s="4">
        <f t="shared" si="5"/>
        <v>24.502499999999998</v>
      </c>
      <c r="J331" s="18"/>
      <c r="K331" s="20"/>
      <c r="L331" s="18"/>
    </row>
    <row r="332" spans="1:12" ht="30" customHeight="1" x14ac:dyDescent="0.3">
      <c r="A332" s="27" t="s">
        <v>769</v>
      </c>
      <c r="B332" s="46" t="s">
        <v>770</v>
      </c>
      <c r="C332" s="47"/>
      <c r="D332" s="47" t="s">
        <v>255</v>
      </c>
      <c r="E332" s="46">
        <v>2020</v>
      </c>
      <c r="F332" s="46">
        <v>12</v>
      </c>
      <c r="G332" s="3"/>
      <c r="H332" s="4">
        <v>20.25</v>
      </c>
      <c r="I332" s="4">
        <f t="shared" si="5"/>
        <v>24.502499999999998</v>
      </c>
      <c r="J332" s="18"/>
      <c r="K332" s="20" t="s">
        <v>52</v>
      </c>
      <c r="L332" s="18"/>
    </row>
    <row r="333" spans="1:12" ht="30" customHeight="1" x14ac:dyDescent="0.3">
      <c r="A333" s="58" t="s">
        <v>705</v>
      </c>
      <c r="B333" s="3" t="s">
        <v>1165</v>
      </c>
      <c r="C333" s="3" t="s">
        <v>719</v>
      </c>
      <c r="D333" s="3" t="s">
        <v>128</v>
      </c>
      <c r="E333" s="3" t="s">
        <v>169</v>
      </c>
      <c r="F333" s="3">
        <v>12</v>
      </c>
      <c r="G333" s="3"/>
      <c r="H333" s="4">
        <v>20.25</v>
      </c>
      <c r="I333" s="4">
        <f t="shared" si="5"/>
        <v>24.502499999999998</v>
      </c>
      <c r="J333" s="18"/>
      <c r="K333" s="20" t="s">
        <v>52</v>
      </c>
      <c r="L333" s="18"/>
    </row>
    <row r="334" spans="1:12" ht="30" customHeight="1" x14ac:dyDescent="0.3">
      <c r="A334" s="27" t="s">
        <v>1544</v>
      </c>
      <c r="B334" s="47" t="s">
        <v>576</v>
      </c>
      <c r="C334" s="47"/>
      <c r="D334" s="47" t="s">
        <v>39</v>
      </c>
      <c r="E334" s="46">
        <v>2022</v>
      </c>
      <c r="F334" s="46">
        <v>12</v>
      </c>
      <c r="G334" s="3"/>
      <c r="H334" s="4">
        <v>20.58</v>
      </c>
      <c r="I334" s="4">
        <f t="shared" si="5"/>
        <v>24.901799999999998</v>
      </c>
      <c r="J334" s="18" t="s">
        <v>10</v>
      </c>
      <c r="K334" s="20"/>
      <c r="L334" s="18"/>
    </row>
    <row r="335" spans="1:12" ht="30" customHeight="1" x14ac:dyDescent="0.3">
      <c r="A335" s="58" t="s">
        <v>461</v>
      </c>
      <c r="B335" s="3" t="s">
        <v>754</v>
      </c>
      <c r="C335" s="3" t="s">
        <v>340</v>
      </c>
      <c r="D335" s="3" t="s">
        <v>128</v>
      </c>
      <c r="E335" s="70">
        <v>2022</v>
      </c>
      <c r="F335" s="3">
        <v>12</v>
      </c>
      <c r="G335" s="3"/>
      <c r="H335" s="4">
        <v>20.66</v>
      </c>
      <c r="I335" s="4">
        <f t="shared" si="5"/>
        <v>24.9986</v>
      </c>
      <c r="J335" s="18"/>
      <c r="K335" s="20"/>
      <c r="L335" s="18"/>
    </row>
    <row r="336" spans="1:12" ht="30" customHeight="1" x14ac:dyDescent="0.3">
      <c r="A336" s="59" t="s">
        <v>1126</v>
      </c>
      <c r="B336" s="47" t="s">
        <v>953</v>
      </c>
      <c r="C336" s="47" t="s">
        <v>340</v>
      </c>
      <c r="D336" s="47" t="s">
        <v>128</v>
      </c>
      <c r="E336" s="50">
        <v>2021</v>
      </c>
      <c r="F336" s="46">
        <v>1</v>
      </c>
      <c r="G336" s="3"/>
      <c r="H336" s="4">
        <v>20.66</v>
      </c>
      <c r="I336" s="4">
        <f t="shared" si="5"/>
        <v>24.9986</v>
      </c>
      <c r="J336" s="18"/>
      <c r="K336" s="56"/>
      <c r="L336" s="18"/>
    </row>
    <row r="337" spans="1:12" ht="30" customHeight="1" x14ac:dyDescent="0.3">
      <c r="A337" s="19" t="s">
        <v>1325</v>
      </c>
      <c r="B337" s="3" t="s">
        <v>15</v>
      </c>
      <c r="C337" s="3"/>
      <c r="D337" s="3" t="s">
        <v>39</v>
      </c>
      <c r="E337" s="3">
        <v>2019</v>
      </c>
      <c r="F337" s="3">
        <v>2</v>
      </c>
      <c r="G337" s="3"/>
      <c r="H337" s="4">
        <v>20.66</v>
      </c>
      <c r="I337" s="4">
        <f t="shared" si="5"/>
        <v>24.9986</v>
      </c>
      <c r="J337" s="18" t="s">
        <v>10</v>
      </c>
      <c r="K337" s="20" t="s">
        <v>24</v>
      </c>
      <c r="L337" s="18"/>
    </row>
    <row r="338" spans="1:12" ht="30" customHeight="1" x14ac:dyDescent="0.3">
      <c r="A338" s="19" t="s">
        <v>505</v>
      </c>
      <c r="B338" s="3" t="s">
        <v>12</v>
      </c>
      <c r="C338" s="3"/>
      <c r="D338" s="3" t="s">
        <v>39</v>
      </c>
      <c r="E338" s="3">
        <v>2020</v>
      </c>
      <c r="F338" s="3">
        <v>1</v>
      </c>
      <c r="G338" s="3"/>
      <c r="H338" s="4">
        <v>20.66</v>
      </c>
      <c r="I338" s="4">
        <f t="shared" si="5"/>
        <v>24.9986</v>
      </c>
      <c r="J338" s="18"/>
      <c r="K338" s="20"/>
      <c r="L338" s="18"/>
    </row>
    <row r="339" spans="1:12" ht="30" customHeight="1" x14ac:dyDescent="0.3">
      <c r="A339" s="19" t="s">
        <v>505</v>
      </c>
      <c r="B339" s="3" t="s">
        <v>12</v>
      </c>
      <c r="C339" s="3"/>
      <c r="D339" s="3" t="s">
        <v>39</v>
      </c>
      <c r="E339" s="3">
        <v>2021</v>
      </c>
      <c r="F339" s="3">
        <v>6</v>
      </c>
      <c r="G339" s="3"/>
      <c r="H339" s="4">
        <v>20.66</v>
      </c>
      <c r="I339" s="4">
        <f t="shared" si="5"/>
        <v>24.9986</v>
      </c>
      <c r="J339" s="18"/>
      <c r="K339" s="20"/>
      <c r="L339" s="18"/>
    </row>
    <row r="340" spans="1:12" ht="30" customHeight="1" x14ac:dyDescent="0.3">
      <c r="A340" s="19" t="s">
        <v>997</v>
      </c>
      <c r="B340" s="46" t="s">
        <v>1119</v>
      </c>
      <c r="C340" s="47"/>
      <c r="D340" s="47" t="s">
        <v>255</v>
      </c>
      <c r="E340" s="46">
        <v>2016</v>
      </c>
      <c r="F340" s="46">
        <v>3</v>
      </c>
      <c r="G340" s="3"/>
      <c r="H340" s="4">
        <v>20.66</v>
      </c>
      <c r="I340" s="4">
        <f t="shared" si="5"/>
        <v>24.9986</v>
      </c>
      <c r="J340" s="18"/>
      <c r="K340" s="20"/>
      <c r="L340" s="18"/>
    </row>
    <row r="341" spans="1:12" ht="30" customHeight="1" x14ac:dyDescent="0.3">
      <c r="A341" s="19" t="s">
        <v>997</v>
      </c>
      <c r="B341" s="46" t="s">
        <v>1119</v>
      </c>
      <c r="C341" s="47"/>
      <c r="D341" s="47" t="s">
        <v>255</v>
      </c>
      <c r="E341" s="46">
        <v>2017</v>
      </c>
      <c r="F341" s="46">
        <v>12</v>
      </c>
      <c r="G341" s="3"/>
      <c r="H341" s="4">
        <v>20.66</v>
      </c>
      <c r="I341" s="4">
        <f t="shared" si="5"/>
        <v>24.9986</v>
      </c>
      <c r="J341" s="18"/>
      <c r="K341" s="20"/>
      <c r="L341" s="18"/>
    </row>
    <row r="342" spans="1:12" ht="30" customHeight="1" x14ac:dyDescent="0.3">
      <c r="A342" s="19" t="s">
        <v>997</v>
      </c>
      <c r="B342" s="46" t="s">
        <v>1119</v>
      </c>
      <c r="C342" s="3"/>
      <c r="D342" s="3" t="s">
        <v>255</v>
      </c>
      <c r="E342" s="3">
        <v>2019</v>
      </c>
      <c r="F342" s="3">
        <v>12</v>
      </c>
      <c r="G342" s="3"/>
      <c r="H342" s="4">
        <v>20.66</v>
      </c>
      <c r="I342" s="4">
        <f t="shared" si="5"/>
        <v>24.9986</v>
      </c>
      <c r="J342" s="18"/>
      <c r="K342" s="20"/>
      <c r="L342" s="18"/>
    </row>
    <row r="343" spans="1:12" ht="30" customHeight="1" x14ac:dyDescent="0.3">
      <c r="A343" s="19" t="s">
        <v>997</v>
      </c>
      <c r="B343" s="46" t="s">
        <v>1119</v>
      </c>
      <c r="C343" s="3"/>
      <c r="D343" s="3" t="s">
        <v>255</v>
      </c>
      <c r="E343" s="3">
        <v>2020</v>
      </c>
      <c r="F343" s="3">
        <v>6</v>
      </c>
      <c r="G343" s="3"/>
      <c r="H343" s="4">
        <v>20.66</v>
      </c>
      <c r="I343" s="4">
        <f t="shared" si="5"/>
        <v>24.9986</v>
      </c>
      <c r="J343" s="18"/>
      <c r="K343" s="20"/>
      <c r="L343" s="18"/>
    </row>
    <row r="344" spans="1:12" ht="30" customHeight="1" x14ac:dyDescent="0.3">
      <c r="A344" s="19" t="s">
        <v>997</v>
      </c>
      <c r="B344" s="46" t="s">
        <v>1119</v>
      </c>
      <c r="C344" s="3"/>
      <c r="D344" s="3" t="s">
        <v>255</v>
      </c>
      <c r="E344" s="3">
        <v>2021</v>
      </c>
      <c r="F344" s="3">
        <v>12</v>
      </c>
      <c r="G344" s="3"/>
      <c r="H344" s="4">
        <v>20.66</v>
      </c>
      <c r="I344" s="4">
        <f t="shared" si="5"/>
        <v>24.9986</v>
      </c>
      <c r="J344" s="18"/>
      <c r="K344" s="20"/>
      <c r="L344" s="18"/>
    </row>
    <row r="345" spans="1:12" ht="30" customHeight="1" x14ac:dyDescent="0.3">
      <c r="A345" s="19" t="s">
        <v>997</v>
      </c>
      <c r="B345" s="46" t="s">
        <v>1119</v>
      </c>
      <c r="C345" s="3"/>
      <c r="D345" s="3" t="s">
        <v>255</v>
      </c>
      <c r="E345" s="3">
        <v>2022</v>
      </c>
      <c r="F345" s="3">
        <v>12</v>
      </c>
      <c r="G345" s="3"/>
      <c r="H345" s="4">
        <v>20.66</v>
      </c>
      <c r="I345" s="4">
        <f t="shared" si="5"/>
        <v>24.9986</v>
      </c>
      <c r="J345" s="18"/>
      <c r="K345" s="20"/>
      <c r="L345" s="18"/>
    </row>
    <row r="346" spans="1:12" ht="30" customHeight="1" x14ac:dyDescent="0.3">
      <c r="A346" s="19" t="s">
        <v>1018</v>
      </c>
      <c r="B346" s="3" t="s">
        <v>1019</v>
      </c>
      <c r="C346" s="3"/>
      <c r="D346" s="3" t="s">
        <v>255</v>
      </c>
      <c r="E346" s="3">
        <v>2020</v>
      </c>
      <c r="F346" s="3">
        <v>12</v>
      </c>
      <c r="G346" s="3"/>
      <c r="H346" s="4">
        <v>20.66</v>
      </c>
      <c r="I346" s="4">
        <f t="shared" si="5"/>
        <v>24.9986</v>
      </c>
      <c r="J346" s="18"/>
      <c r="K346" s="20" t="s">
        <v>52</v>
      </c>
      <c r="L346" s="18"/>
    </row>
    <row r="347" spans="1:12" ht="30" customHeight="1" x14ac:dyDescent="0.3">
      <c r="A347" s="19" t="s">
        <v>1018</v>
      </c>
      <c r="B347" s="3" t="s">
        <v>1019</v>
      </c>
      <c r="C347" s="3"/>
      <c r="D347" s="3" t="s">
        <v>255</v>
      </c>
      <c r="E347" s="3">
        <v>2021</v>
      </c>
      <c r="F347" s="3">
        <v>2</v>
      </c>
      <c r="G347" s="3"/>
      <c r="H347" s="4">
        <v>20.66</v>
      </c>
      <c r="I347" s="4">
        <f t="shared" si="5"/>
        <v>24.9986</v>
      </c>
      <c r="J347" s="18"/>
      <c r="K347" s="20" t="s">
        <v>52</v>
      </c>
      <c r="L347" s="18"/>
    </row>
    <row r="348" spans="1:12" ht="30" customHeight="1" x14ac:dyDescent="0.3">
      <c r="A348" s="58" t="s">
        <v>560</v>
      </c>
      <c r="B348" s="3" t="s">
        <v>559</v>
      </c>
      <c r="C348" s="3"/>
      <c r="D348" s="3" t="s">
        <v>916</v>
      </c>
      <c r="E348" s="70">
        <v>2019</v>
      </c>
      <c r="F348" s="3">
        <v>6</v>
      </c>
      <c r="G348" s="3"/>
      <c r="H348" s="4">
        <v>20.66</v>
      </c>
      <c r="I348" s="4">
        <f t="shared" si="5"/>
        <v>24.9986</v>
      </c>
      <c r="J348" s="18"/>
      <c r="K348" s="20" t="s">
        <v>52</v>
      </c>
      <c r="L348" s="18"/>
    </row>
    <row r="349" spans="1:12" ht="30" customHeight="1" x14ac:dyDescent="0.3">
      <c r="A349" s="59" t="s">
        <v>620</v>
      </c>
      <c r="B349" s="46" t="s">
        <v>619</v>
      </c>
      <c r="C349" s="47" t="s">
        <v>340</v>
      </c>
      <c r="D349" s="47" t="s">
        <v>128</v>
      </c>
      <c r="E349" s="50">
        <v>2019</v>
      </c>
      <c r="F349" s="46">
        <v>1</v>
      </c>
      <c r="G349" s="3"/>
      <c r="H349" s="4">
        <v>21</v>
      </c>
      <c r="I349" s="4">
        <f t="shared" si="5"/>
        <v>25.41</v>
      </c>
      <c r="J349" s="18"/>
      <c r="K349" s="20"/>
      <c r="L349" s="18"/>
    </row>
    <row r="350" spans="1:12" ht="30" customHeight="1" x14ac:dyDescent="0.3">
      <c r="A350" s="19" t="s">
        <v>43</v>
      </c>
      <c r="B350" s="3" t="s">
        <v>15</v>
      </c>
      <c r="C350" s="3"/>
      <c r="D350" s="3" t="s">
        <v>39</v>
      </c>
      <c r="E350" s="3">
        <v>1998</v>
      </c>
      <c r="F350" s="3">
        <v>18</v>
      </c>
      <c r="G350" s="3"/>
      <c r="H350" s="4">
        <v>21</v>
      </c>
      <c r="I350" s="4">
        <f t="shared" si="5"/>
        <v>25.41</v>
      </c>
      <c r="J350" s="18"/>
      <c r="K350" s="20"/>
      <c r="L350" s="18"/>
    </row>
    <row r="351" spans="1:12" ht="30" customHeight="1" x14ac:dyDescent="0.3">
      <c r="A351" s="19" t="s">
        <v>43</v>
      </c>
      <c r="B351" s="3" t="s">
        <v>15</v>
      </c>
      <c r="C351" s="3"/>
      <c r="D351" s="3" t="s">
        <v>39</v>
      </c>
      <c r="E351" s="3">
        <v>2001</v>
      </c>
      <c r="F351" s="3">
        <v>2</v>
      </c>
      <c r="G351" s="3"/>
      <c r="H351" s="4">
        <v>21</v>
      </c>
      <c r="I351" s="4">
        <f t="shared" si="5"/>
        <v>25.41</v>
      </c>
      <c r="J351" s="18"/>
      <c r="K351" s="20"/>
      <c r="L351" s="18"/>
    </row>
    <row r="352" spans="1:12" ht="30" customHeight="1" x14ac:dyDescent="0.3">
      <c r="A352" s="27" t="s">
        <v>327</v>
      </c>
      <c r="B352" s="47" t="s">
        <v>15</v>
      </c>
      <c r="C352" s="47"/>
      <c r="D352" s="47" t="s">
        <v>39</v>
      </c>
      <c r="E352" s="46">
        <v>2020</v>
      </c>
      <c r="F352" s="46">
        <v>12</v>
      </c>
      <c r="G352" s="3"/>
      <c r="H352" s="4">
        <v>21.08</v>
      </c>
      <c r="I352" s="4">
        <f t="shared" si="5"/>
        <v>25.506799999999998</v>
      </c>
      <c r="J352" s="18"/>
      <c r="K352" s="20" t="s">
        <v>34</v>
      </c>
      <c r="L352" s="18"/>
    </row>
    <row r="353" spans="1:12" ht="30" customHeight="1" x14ac:dyDescent="0.3">
      <c r="A353" s="19" t="s">
        <v>907</v>
      </c>
      <c r="B353" s="3" t="s">
        <v>114</v>
      </c>
      <c r="C353" s="3" t="s">
        <v>719</v>
      </c>
      <c r="D353" s="3" t="s">
        <v>253</v>
      </c>
      <c r="E353" s="3" t="s">
        <v>169</v>
      </c>
      <c r="F353" s="3">
        <v>12</v>
      </c>
      <c r="G353" s="3"/>
      <c r="H353" s="4">
        <v>21.08</v>
      </c>
      <c r="I353" s="4">
        <f t="shared" si="5"/>
        <v>25.506799999999998</v>
      </c>
      <c r="J353" s="3"/>
      <c r="K353" s="20" t="s">
        <v>52</v>
      </c>
      <c r="L353" s="18"/>
    </row>
    <row r="354" spans="1:12" ht="30" customHeight="1" x14ac:dyDescent="0.3">
      <c r="A354" s="58" t="s">
        <v>678</v>
      </c>
      <c r="B354" s="3" t="s">
        <v>476</v>
      </c>
      <c r="C354" s="3"/>
      <c r="D354" s="3" t="s">
        <v>262</v>
      </c>
      <c r="E354" s="70">
        <v>2020</v>
      </c>
      <c r="F354" s="3">
        <v>5</v>
      </c>
      <c r="G354" s="3"/>
      <c r="H354" s="4">
        <v>21.49</v>
      </c>
      <c r="I354" s="4">
        <f t="shared" si="5"/>
        <v>26.002899999999997</v>
      </c>
      <c r="J354" s="18"/>
      <c r="K354" s="20"/>
      <c r="L354" s="18"/>
    </row>
    <row r="355" spans="1:12" ht="30" customHeight="1" x14ac:dyDescent="0.3">
      <c r="A355" s="58" t="s">
        <v>1008</v>
      </c>
      <c r="B355" s="3" t="s">
        <v>393</v>
      </c>
      <c r="C355" s="3" t="s">
        <v>340</v>
      </c>
      <c r="D355" s="3" t="s">
        <v>128</v>
      </c>
      <c r="E355" s="70">
        <v>2020</v>
      </c>
      <c r="F355" s="3">
        <v>6</v>
      </c>
      <c r="G355" s="3"/>
      <c r="H355" s="4">
        <v>21.49</v>
      </c>
      <c r="I355" s="4">
        <f t="shared" si="5"/>
        <v>26.002899999999997</v>
      </c>
      <c r="J355" s="18"/>
      <c r="K355" s="20"/>
      <c r="L355" s="18"/>
    </row>
    <row r="356" spans="1:12" ht="30" customHeight="1" x14ac:dyDescent="0.3">
      <c r="A356" s="58" t="s">
        <v>149</v>
      </c>
      <c r="B356" s="3" t="s">
        <v>150</v>
      </c>
      <c r="C356" s="3" t="s">
        <v>340</v>
      </c>
      <c r="D356" s="3" t="s">
        <v>128</v>
      </c>
      <c r="E356" s="70">
        <v>2022</v>
      </c>
      <c r="F356" s="3">
        <v>12</v>
      </c>
      <c r="G356" s="3"/>
      <c r="H356" s="4">
        <v>21.49</v>
      </c>
      <c r="I356" s="4">
        <f t="shared" si="5"/>
        <v>26.002899999999997</v>
      </c>
      <c r="J356" s="3"/>
      <c r="K356" s="20" t="s">
        <v>34</v>
      </c>
      <c r="L356" s="18"/>
    </row>
    <row r="357" spans="1:12" ht="30" customHeight="1" x14ac:dyDescent="0.3">
      <c r="A357" s="19" t="s">
        <v>505</v>
      </c>
      <c r="B357" s="3" t="s">
        <v>12</v>
      </c>
      <c r="C357" s="3"/>
      <c r="D357" s="3" t="s">
        <v>39</v>
      </c>
      <c r="E357" s="3">
        <v>2022</v>
      </c>
      <c r="F357" s="3">
        <v>12</v>
      </c>
      <c r="G357" s="3"/>
      <c r="H357" s="4">
        <v>21.49</v>
      </c>
      <c r="I357" s="4">
        <f t="shared" si="5"/>
        <v>26.002899999999997</v>
      </c>
      <c r="J357" s="18" t="s">
        <v>10</v>
      </c>
      <c r="K357" s="20" t="s">
        <v>52</v>
      </c>
      <c r="L357" s="18"/>
    </row>
    <row r="358" spans="1:12" ht="30" customHeight="1" x14ac:dyDescent="0.3">
      <c r="A358" s="19" t="s">
        <v>436</v>
      </c>
      <c r="B358" s="3" t="s">
        <v>565</v>
      </c>
      <c r="C358" s="3"/>
      <c r="D358" s="3" t="s">
        <v>255</v>
      </c>
      <c r="E358" s="3">
        <v>2022</v>
      </c>
      <c r="F358" s="3">
        <v>11</v>
      </c>
      <c r="G358" s="3"/>
      <c r="H358" s="4">
        <v>21.49</v>
      </c>
      <c r="I358" s="4">
        <f t="shared" si="5"/>
        <v>26.002899999999997</v>
      </c>
      <c r="J358" s="18"/>
      <c r="K358" s="20" t="s">
        <v>34</v>
      </c>
      <c r="L358" s="18"/>
    </row>
    <row r="359" spans="1:12" ht="30" customHeight="1" x14ac:dyDescent="0.3">
      <c r="A359" s="58" t="s">
        <v>1484</v>
      </c>
      <c r="B359" s="3" t="s">
        <v>665</v>
      </c>
      <c r="C359" s="3"/>
      <c r="D359" s="3" t="s">
        <v>262</v>
      </c>
      <c r="E359" s="70">
        <v>2023</v>
      </c>
      <c r="F359" s="3">
        <v>6</v>
      </c>
      <c r="G359" s="3"/>
      <c r="H359" s="4">
        <v>21.9</v>
      </c>
      <c r="I359" s="4">
        <f t="shared" si="5"/>
        <v>26.498999999999999</v>
      </c>
      <c r="J359" s="18" t="s">
        <v>10</v>
      </c>
      <c r="K359" s="20"/>
      <c r="L359" s="18"/>
    </row>
    <row r="360" spans="1:12" ht="30" customHeight="1" x14ac:dyDescent="0.3">
      <c r="A360" s="58" t="s">
        <v>1368</v>
      </c>
      <c r="B360" s="3" t="s">
        <v>1367</v>
      </c>
      <c r="C360" s="3"/>
      <c r="D360" s="3" t="s">
        <v>262</v>
      </c>
      <c r="E360" s="70">
        <v>2022</v>
      </c>
      <c r="F360" s="3">
        <v>3</v>
      </c>
      <c r="G360" s="3"/>
      <c r="H360" s="4">
        <v>21.9</v>
      </c>
      <c r="I360" s="4">
        <f t="shared" si="5"/>
        <v>26.498999999999999</v>
      </c>
      <c r="J360" s="18" t="s">
        <v>10</v>
      </c>
      <c r="K360" s="20"/>
      <c r="L360" s="18"/>
    </row>
    <row r="361" spans="1:12" ht="30" customHeight="1" x14ac:dyDescent="0.3">
      <c r="A361" s="19" t="s">
        <v>280</v>
      </c>
      <c r="B361" s="3" t="s">
        <v>279</v>
      </c>
      <c r="C361" s="3" t="s">
        <v>719</v>
      </c>
      <c r="D361" s="3" t="s">
        <v>253</v>
      </c>
      <c r="E361" s="3" t="s">
        <v>169</v>
      </c>
      <c r="F361" s="3">
        <v>12</v>
      </c>
      <c r="G361" s="3"/>
      <c r="H361" s="4">
        <v>21.9</v>
      </c>
      <c r="I361" s="4">
        <f t="shared" si="5"/>
        <v>26.498999999999999</v>
      </c>
      <c r="J361" s="18"/>
      <c r="K361" s="20" t="s">
        <v>52</v>
      </c>
      <c r="L361" s="18"/>
    </row>
    <row r="362" spans="1:12" ht="30" customHeight="1" x14ac:dyDescent="0.3">
      <c r="A362" s="27" t="s">
        <v>651</v>
      </c>
      <c r="B362" s="47" t="s">
        <v>1175</v>
      </c>
      <c r="C362" s="3" t="s">
        <v>719</v>
      </c>
      <c r="D362" s="47" t="s">
        <v>253</v>
      </c>
      <c r="E362" s="46" t="s">
        <v>169</v>
      </c>
      <c r="F362" s="46">
        <v>12</v>
      </c>
      <c r="G362" s="3"/>
      <c r="H362" s="4">
        <v>21.9</v>
      </c>
      <c r="I362" s="4">
        <f t="shared" si="5"/>
        <v>26.498999999999999</v>
      </c>
      <c r="J362" s="18"/>
      <c r="K362" s="20"/>
      <c r="L362" s="18"/>
    </row>
    <row r="363" spans="1:12" ht="30" customHeight="1" x14ac:dyDescent="0.3">
      <c r="A363" s="19" t="s">
        <v>554</v>
      </c>
      <c r="B363" s="3" t="s">
        <v>25</v>
      </c>
      <c r="C363" s="3"/>
      <c r="D363" s="3" t="s">
        <v>39</v>
      </c>
      <c r="E363" s="3">
        <v>1998</v>
      </c>
      <c r="F363" s="3">
        <v>3</v>
      </c>
      <c r="G363" s="3"/>
      <c r="H363" s="4">
        <v>22</v>
      </c>
      <c r="I363" s="4">
        <f t="shared" ref="I363:I423" si="6">H363*$L$7</f>
        <v>26.619999999999997</v>
      </c>
      <c r="J363" s="18"/>
      <c r="K363" s="20"/>
      <c r="L363" s="18"/>
    </row>
    <row r="364" spans="1:12" ht="30" customHeight="1" x14ac:dyDescent="0.3">
      <c r="A364" s="19" t="s">
        <v>543</v>
      </c>
      <c r="B364" s="3" t="s">
        <v>18</v>
      </c>
      <c r="C364" s="3"/>
      <c r="D364" s="3" t="s">
        <v>39</v>
      </c>
      <c r="E364" s="3">
        <v>1979</v>
      </c>
      <c r="F364" s="3">
        <v>3</v>
      </c>
      <c r="G364" s="3"/>
      <c r="H364" s="4">
        <v>22</v>
      </c>
      <c r="I364" s="4">
        <f t="shared" si="6"/>
        <v>26.619999999999997</v>
      </c>
      <c r="J364" s="18"/>
      <c r="K364" s="20"/>
      <c r="L364" s="18"/>
    </row>
    <row r="365" spans="1:12" ht="30" customHeight="1" x14ac:dyDescent="0.3">
      <c r="A365" s="19" t="s">
        <v>303</v>
      </c>
      <c r="B365" s="3" t="s">
        <v>681</v>
      </c>
      <c r="C365" s="3"/>
      <c r="D365" s="3" t="s">
        <v>39</v>
      </c>
      <c r="E365" s="3">
        <v>2003</v>
      </c>
      <c r="F365" s="3">
        <v>1</v>
      </c>
      <c r="G365" s="3"/>
      <c r="H365" s="4">
        <v>22</v>
      </c>
      <c r="I365" s="4">
        <f t="shared" si="6"/>
        <v>26.619999999999997</v>
      </c>
      <c r="J365" s="18"/>
      <c r="K365" s="20"/>
      <c r="L365" s="18"/>
    </row>
    <row r="366" spans="1:12" ht="30" customHeight="1" x14ac:dyDescent="0.3">
      <c r="A366" s="19" t="s">
        <v>558</v>
      </c>
      <c r="B366" s="3" t="s">
        <v>576</v>
      </c>
      <c r="C366" s="3"/>
      <c r="D366" s="3" t="s">
        <v>39</v>
      </c>
      <c r="E366" s="3">
        <v>1978</v>
      </c>
      <c r="F366" s="3">
        <f>12-10</f>
        <v>2</v>
      </c>
      <c r="G366" s="3"/>
      <c r="H366" s="4">
        <v>22</v>
      </c>
      <c r="I366" s="4">
        <f t="shared" si="6"/>
        <v>26.619999999999997</v>
      </c>
      <c r="J366" s="18"/>
      <c r="K366" s="20" t="s">
        <v>24</v>
      </c>
      <c r="L366" s="18"/>
    </row>
    <row r="367" spans="1:12" ht="30" customHeight="1" x14ac:dyDescent="0.3">
      <c r="A367" s="58" t="s">
        <v>149</v>
      </c>
      <c r="B367" s="3" t="s">
        <v>150</v>
      </c>
      <c r="C367" s="3" t="s">
        <v>340</v>
      </c>
      <c r="D367" s="3" t="s">
        <v>128</v>
      </c>
      <c r="E367" s="70">
        <v>2023</v>
      </c>
      <c r="F367" s="3">
        <v>12</v>
      </c>
      <c r="G367" s="3"/>
      <c r="H367" s="4">
        <v>22.31</v>
      </c>
      <c r="I367" s="4">
        <f t="shared" si="6"/>
        <v>26.995099999999997</v>
      </c>
      <c r="J367" s="3" t="s">
        <v>10</v>
      </c>
      <c r="K367" s="20" t="s">
        <v>34</v>
      </c>
      <c r="L367" s="18"/>
    </row>
    <row r="368" spans="1:12" ht="30" customHeight="1" x14ac:dyDescent="0.3">
      <c r="A368" s="58" t="s">
        <v>1166</v>
      </c>
      <c r="B368" s="3" t="s">
        <v>1165</v>
      </c>
      <c r="C368" s="3"/>
      <c r="D368" s="3" t="s">
        <v>128</v>
      </c>
      <c r="E368" s="70">
        <v>2022</v>
      </c>
      <c r="F368" s="3">
        <v>12</v>
      </c>
      <c r="G368" s="3"/>
      <c r="H368" s="4">
        <v>22.31</v>
      </c>
      <c r="I368" s="4">
        <f t="shared" si="6"/>
        <v>26.995099999999997</v>
      </c>
      <c r="J368" s="18"/>
      <c r="K368" s="20" t="s">
        <v>52</v>
      </c>
      <c r="L368" s="18"/>
    </row>
    <row r="369" spans="1:12" ht="30" customHeight="1" x14ac:dyDescent="0.3">
      <c r="A369" s="58" t="s">
        <v>1166</v>
      </c>
      <c r="B369" s="3" t="s">
        <v>1165</v>
      </c>
      <c r="C369" s="3"/>
      <c r="D369" s="3" t="s">
        <v>128</v>
      </c>
      <c r="E369" s="70">
        <v>2023</v>
      </c>
      <c r="F369" s="3">
        <v>12</v>
      </c>
      <c r="G369" s="3"/>
      <c r="H369" s="4">
        <v>22.31</v>
      </c>
      <c r="I369" s="4">
        <f t="shared" si="6"/>
        <v>26.995099999999997</v>
      </c>
      <c r="J369" s="18" t="s">
        <v>10</v>
      </c>
      <c r="K369" s="20" t="s">
        <v>52</v>
      </c>
      <c r="L369" s="18"/>
    </row>
    <row r="370" spans="1:12" ht="30" customHeight="1" x14ac:dyDescent="0.3">
      <c r="A370" s="27" t="s">
        <v>388</v>
      </c>
      <c r="B370" s="47" t="s">
        <v>338</v>
      </c>
      <c r="C370" s="47"/>
      <c r="D370" s="47" t="s">
        <v>39</v>
      </c>
      <c r="E370" s="46">
        <v>2019</v>
      </c>
      <c r="F370" s="46">
        <v>3</v>
      </c>
      <c r="G370" s="3">
        <v>1.5</v>
      </c>
      <c r="H370" s="4">
        <v>22.31</v>
      </c>
      <c r="I370" s="4">
        <f t="shared" si="6"/>
        <v>26.995099999999997</v>
      </c>
      <c r="J370" s="18"/>
      <c r="K370" s="20" t="s">
        <v>52</v>
      </c>
      <c r="L370" s="18"/>
    </row>
    <row r="371" spans="1:12" ht="30" customHeight="1" x14ac:dyDescent="0.3">
      <c r="A371" s="27" t="s">
        <v>436</v>
      </c>
      <c r="B371" s="47" t="s">
        <v>510</v>
      </c>
      <c r="C371" s="47"/>
      <c r="D371" s="47" t="s">
        <v>255</v>
      </c>
      <c r="E371" s="46">
        <v>2019</v>
      </c>
      <c r="F371" s="46">
        <v>6</v>
      </c>
      <c r="G371" s="3"/>
      <c r="H371" s="4">
        <v>22.31</v>
      </c>
      <c r="I371" s="4">
        <f t="shared" si="6"/>
        <v>26.995099999999997</v>
      </c>
      <c r="J371" s="18"/>
      <c r="K371" s="20"/>
      <c r="L371" s="18"/>
    </row>
    <row r="372" spans="1:12" ht="30" customHeight="1" x14ac:dyDescent="0.3">
      <c r="A372" s="58" t="s">
        <v>434</v>
      </c>
      <c r="B372" s="3" t="s">
        <v>435</v>
      </c>
      <c r="C372" s="3" t="s">
        <v>358</v>
      </c>
      <c r="D372" s="3" t="s">
        <v>256</v>
      </c>
      <c r="E372" s="70">
        <v>2023</v>
      </c>
      <c r="F372" s="3">
        <v>12</v>
      </c>
      <c r="G372" s="3"/>
      <c r="H372" s="4">
        <v>22.31</v>
      </c>
      <c r="I372" s="4">
        <f t="shared" si="6"/>
        <v>26.995099999999997</v>
      </c>
      <c r="J372" s="18"/>
      <c r="K372" s="20"/>
      <c r="L372" s="18"/>
    </row>
    <row r="373" spans="1:12" ht="30" customHeight="1" x14ac:dyDescent="0.3">
      <c r="A373" s="27" t="s">
        <v>121</v>
      </c>
      <c r="B373" s="46" t="s">
        <v>720</v>
      </c>
      <c r="C373" s="47"/>
      <c r="D373" s="47" t="s">
        <v>255</v>
      </c>
      <c r="E373" s="46">
        <v>2020</v>
      </c>
      <c r="F373" s="46">
        <v>12</v>
      </c>
      <c r="G373" s="3"/>
      <c r="H373" s="4">
        <v>22.44</v>
      </c>
      <c r="I373" s="4">
        <f t="shared" si="6"/>
        <v>27.1524</v>
      </c>
      <c r="J373" s="18"/>
      <c r="K373" s="20"/>
      <c r="L373" s="18"/>
    </row>
    <row r="374" spans="1:12" ht="30" customHeight="1" x14ac:dyDescent="0.3">
      <c r="A374" s="58" t="s">
        <v>730</v>
      </c>
      <c r="B374" s="3" t="s">
        <v>731</v>
      </c>
      <c r="C374" s="3" t="s">
        <v>340</v>
      </c>
      <c r="D374" s="3" t="s">
        <v>128</v>
      </c>
      <c r="E374" s="70">
        <v>2020</v>
      </c>
      <c r="F374" s="3">
        <v>1</v>
      </c>
      <c r="G374" s="3"/>
      <c r="H374" s="4">
        <v>22.73</v>
      </c>
      <c r="I374" s="4">
        <f t="shared" si="6"/>
        <v>27.503299999999999</v>
      </c>
      <c r="J374" s="18"/>
      <c r="K374" s="20"/>
      <c r="L374" s="18"/>
    </row>
    <row r="375" spans="1:12" ht="30" customHeight="1" x14ac:dyDescent="0.3">
      <c r="A375" s="27" t="s">
        <v>1020</v>
      </c>
      <c r="B375" s="47" t="s">
        <v>1019</v>
      </c>
      <c r="C375" s="47"/>
      <c r="D375" s="47" t="s">
        <v>255</v>
      </c>
      <c r="E375" s="46">
        <v>2021</v>
      </c>
      <c r="F375" s="46">
        <v>12</v>
      </c>
      <c r="G375" s="3"/>
      <c r="H375" s="4">
        <v>22.73</v>
      </c>
      <c r="I375" s="4">
        <f t="shared" si="6"/>
        <v>27.503299999999999</v>
      </c>
      <c r="J375" s="18"/>
      <c r="K375" s="20" t="s">
        <v>52</v>
      </c>
      <c r="L375" s="18"/>
    </row>
    <row r="376" spans="1:12" ht="30" customHeight="1" x14ac:dyDescent="0.3">
      <c r="A376" s="27" t="s">
        <v>872</v>
      </c>
      <c r="B376" s="47" t="s">
        <v>28</v>
      </c>
      <c r="C376" s="47"/>
      <c r="D376" s="47" t="s">
        <v>39</v>
      </c>
      <c r="E376" s="46">
        <v>1980</v>
      </c>
      <c r="F376" s="46">
        <v>11</v>
      </c>
      <c r="G376" s="3"/>
      <c r="H376" s="4">
        <v>23</v>
      </c>
      <c r="I376" s="4">
        <f t="shared" si="6"/>
        <v>27.83</v>
      </c>
      <c r="J376" s="18"/>
      <c r="K376" s="20"/>
      <c r="L376" s="18"/>
    </row>
    <row r="377" spans="1:12" ht="30" customHeight="1" x14ac:dyDescent="0.3">
      <c r="A377" s="59" t="s">
        <v>1126</v>
      </c>
      <c r="B377" s="47" t="s">
        <v>953</v>
      </c>
      <c r="C377" s="47" t="s">
        <v>340</v>
      </c>
      <c r="D377" s="47" t="s">
        <v>128</v>
      </c>
      <c r="E377" s="50">
        <v>2023</v>
      </c>
      <c r="F377" s="46">
        <v>6</v>
      </c>
      <c r="G377" s="3"/>
      <c r="H377" s="4">
        <v>23.14</v>
      </c>
      <c r="I377" s="4">
        <f t="shared" si="6"/>
        <v>27.999400000000001</v>
      </c>
      <c r="J377" s="18" t="s">
        <v>10</v>
      </c>
      <c r="K377" s="56"/>
      <c r="L377" s="18"/>
    </row>
    <row r="378" spans="1:12" ht="30" customHeight="1" x14ac:dyDescent="0.3">
      <c r="A378" s="59" t="s">
        <v>1259</v>
      </c>
      <c r="B378" s="47" t="s">
        <v>953</v>
      </c>
      <c r="C378" s="47"/>
      <c r="D378" s="47" t="s">
        <v>128</v>
      </c>
      <c r="E378" s="50">
        <v>2022</v>
      </c>
      <c r="F378" s="46">
        <v>6</v>
      </c>
      <c r="G378" s="3"/>
      <c r="H378" s="4">
        <v>23.14</v>
      </c>
      <c r="I378" s="4">
        <f t="shared" si="6"/>
        <v>27.999400000000001</v>
      </c>
      <c r="J378" s="18"/>
      <c r="K378" s="20"/>
      <c r="L378" s="18"/>
    </row>
    <row r="379" spans="1:12" ht="30" customHeight="1" x14ac:dyDescent="0.3">
      <c r="A379" s="58" t="s">
        <v>378</v>
      </c>
      <c r="B379" s="3" t="s">
        <v>375</v>
      </c>
      <c r="C379" s="3"/>
      <c r="D379" s="3" t="s">
        <v>128</v>
      </c>
      <c r="E379" s="70">
        <v>2018</v>
      </c>
      <c r="F379" s="3">
        <v>12</v>
      </c>
      <c r="G379" s="3"/>
      <c r="H379" s="4">
        <v>23.14</v>
      </c>
      <c r="I379" s="4">
        <f t="shared" si="6"/>
        <v>27.999400000000001</v>
      </c>
      <c r="J379" s="18"/>
      <c r="K379" s="20"/>
      <c r="L379" s="18"/>
    </row>
    <row r="380" spans="1:12" ht="30" customHeight="1" x14ac:dyDescent="0.3">
      <c r="A380" s="19" t="s">
        <v>570</v>
      </c>
      <c r="B380" s="3" t="s">
        <v>568</v>
      </c>
      <c r="C380" s="3"/>
      <c r="D380" s="3" t="s">
        <v>255</v>
      </c>
      <c r="E380" s="3">
        <v>2018</v>
      </c>
      <c r="F380" s="3">
        <v>12</v>
      </c>
      <c r="G380" s="3"/>
      <c r="H380" s="4">
        <v>23.14</v>
      </c>
      <c r="I380" s="4">
        <f t="shared" si="6"/>
        <v>27.999400000000001</v>
      </c>
      <c r="J380" s="18"/>
      <c r="K380" s="20" t="s">
        <v>52</v>
      </c>
      <c r="L380" s="18"/>
    </row>
    <row r="381" spans="1:12" ht="30" customHeight="1" x14ac:dyDescent="0.3">
      <c r="A381" s="58" t="s">
        <v>979</v>
      </c>
      <c r="B381" s="3" t="s">
        <v>390</v>
      </c>
      <c r="C381" s="3"/>
      <c r="D381" s="3" t="s">
        <v>293</v>
      </c>
      <c r="E381" s="70">
        <v>2018</v>
      </c>
      <c r="F381" s="3">
        <v>12</v>
      </c>
      <c r="G381" s="3"/>
      <c r="H381" s="4">
        <v>23.14</v>
      </c>
      <c r="I381" s="4">
        <f t="shared" si="6"/>
        <v>27.999400000000001</v>
      </c>
      <c r="J381" s="18"/>
      <c r="K381" s="20" t="s">
        <v>34</v>
      </c>
      <c r="L381" s="18"/>
    </row>
    <row r="382" spans="1:12" ht="30" customHeight="1" x14ac:dyDescent="0.3">
      <c r="A382" s="19" t="s">
        <v>1075</v>
      </c>
      <c r="B382" s="3" t="s">
        <v>1074</v>
      </c>
      <c r="C382" s="3" t="s">
        <v>719</v>
      </c>
      <c r="D382" s="3" t="s">
        <v>365</v>
      </c>
      <c r="E382" s="46" t="s">
        <v>169</v>
      </c>
      <c r="F382" s="46">
        <v>12</v>
      </c>
      <c r="G382" s="3"/>
      <c r="H382" s="4">
        <v>23.14</v>
      </c>
      <c r="I382" s="4">
        <f t="shared" si="6"/>
        <v>27.999400000000001</v>
      </c>
      <c r="J382" s="18"/>
      <c r="K382" s="20" t="s">
        <v>52</v>
      </c>
      <c r="L382" s="18"/>
    </row>
    <row r="383" spans="1:12" ht="30" customHeight="1" x14ac:dyDescent="0.3">
      <c r="A383" s="19" t="s">
        <v>706</v>
      </c>
      <c r="B383" s="3" t="s">
        <v>114</v>
      </c>
      <c r="C383" s="3" t="s">
        <v>719</v>
      </c>
      <c r="D383" s="3" t="s">
        <v>253</v>
      </c>
      <c r="E383" s="3" t="s">
        <v>169</v>
      </c>
      <c r="F383" s="3">
        <v>1</v>
      </c>
      <c r="G383" s="3"/>
      <c r="H383" s="4">
        <v>23.14</v>
      </c>
      <c r="I383" s="4">
        <f t="shared" si="6"/>
        <v>27.999400000000001</v>
      </c>
      <c r="J383" s="3"/>
      <c r="K383" s="20" t="s">
        <v>52</v>
      </c>
      <c r="L383" s="18"/>
    </row>
    <row r="384" spans="1:12" ht="30" customHeight="1" x14ac:dyDescent="0.3">
      <c r="A384" s="58" t="s">
        <v>377</v>
      </c>
      <c r="B384" s="47" t="s">
        <v>1452</v>
      </c>
      <c r="C384" s="47"/>
      <c r="D384" s="47" t="s">
        <v>128</v>
      </c>
      <c r="E384" s="46">
        <v>2023</v>
      </c>
      <c r="F384" s="46">
        <v>6</v>
      </c>
      <c r="G384" s="3"/>
      <c r="H384" s="4">
        <f>28/1.21</f>
        <v>23.140495867768596</v>
      </c>
      <c r="I384" s="4">
        <f t="shared" si="6"/>
        <v>28</v>
      </c>
      <c r="J384" s="18" t="s">
        <v>10</v>
      </c>
      <c r="K384" s="20"/>
      <c r="L384" s="18"/>
    </row>
    <row r="385" spans="1:12" ht="30" customHeight="1" x14ac:dyDescent="0.3">
      <c r="A385" s="59" t="s">
        <v>954</v>
      </c>
      <c r="B385" s="3" t="s">
        <v>692</v>
      </c>
      <c r="C385" s="3"/>
      <c r="D385" s="3" t="s">
        <v>128</v>
      </c>
      <c r="E385" s="70">
        <v>2018</v>
      </c>
      <c r="F385" s="3">
        <v>1</v>
      </c>
      <c r="G385" s="3"/>
      <c r="H385" s="4">
        <v>23.97</v>
      </c>
      <c r="I385" s="4">
        <f t="shared" si="6"/>
        <v>29.003699999999998</v>
      </c>
      <c r="J385" s="18"/>
      <c r="K385" s="20"/>
      <c r="L385" s="18"/>
    </row>
    <row r="386" spans="1:12" ht="30" customHeight="1" x14ac:dyDescent="0.3">
      <c r="A386" s="58" t="s">
        <v>1503</v>
      </c>
      <c r="B386" s="3" t="s">
        <v>137</v>
      </c>
      <c r="C386" s="3"/>
      <c r="D386" s="3" t="s">
        <v>128</v>
      </c>
      <c r="E386" s="70">
        <v>2023</v>
      </c>
      <c r="F386" s="3">
        <v>12</v>
      </c>
      <c r="G386" s="3"/>
      <c r="H386" s="4">
        <v>23.97</v>
      </c>
      <c r="I386" s="4">
        <f t="shared" si="6"/>
        <v>29.003699999999998</v>
      </c>
      <c r="J386" s="18" t="s">
        <v>10</v>
      </c>
      <c r="K386" s="20"/>
      <c r="L386" s="18"/>
    </row>
    <row r="387" spans="1:12" ht="30" customHeight="1" x14ac:dyDescent="0.3">
      <c r="A387" s="58" t="s">
        <v>1502</v>
      </c>
      <c r="B387" s="3" t="s">
        <v>137</v>
      </c>
      <c r="C387" s="3"/>
      <c r="D387" s="3" t="s">
        <v>128</v>
      </c>
      <c r="E387" s="70">
        <v>2023</v>
      </c>
      <c r="F387" s="3">
        <v>12</v>
      </c>
      <c r="G387" s="3"/>
      <c r="H387" s="4">
        <v>23.97</v>
      </c>
      <c r="I387" s="4">
        <f t="shared" si="6"/>
        <v>29.003699999999998</v>
      </c>
      <c r="J387" s="18"/>
      <c r="K387" s="20"/>
      <c r="L387" s="18"/>
    </row>
    <row r="388" spans="1:12" ht="30" customHeight="1" x14ac:dyDescent="0.3">
      <c r="A388" s="27" t="s">
        <v>1524</v>
      </c>
      <c r="B388" s="3" t="s">
        <v>681</v>
      </c>
      <c r="C388" s="47"/>
      <c r="D388" s="47" t="s">
        <v>39</v>
      </c>
      <c r="E388" s="46">
        <v>2009</v>
      </c>
      <c r="F388" s="46">
        <v>12</v>
      </c>
      <c r="G388" s="3"/>
      <c r="H388" s="4">
        <v>23.97</v>
      </c>
      <c r="I388" s="4">
        <f t="shared" si="6"/>
        <v>29.003699999999998</v>
      </c>
      <c r="J388" s="18" t="s">
        <v>10</v>
      </c>
      <c r="K388" s="20" t="s">
        <v>30</v>
      </c>
      <c r="L388" s="18"/>
    </row>
    <row r="389" spans="1:12" ht="30" customHeight="1" x14ac:dyDescent="0.3">
      <c r="A389" s="27" t="s">
        <v>1525</v>
      </c>
      <c r="B389" s="47" t="s">
        <v>681</v>
      </c>
      <c r="C389" s="47"/>
      <c r="D389" s="47" t="s">
        <v>39</v>
      </c>
      <c r="E389" s="46">
        <v>2016</v>
      </c>
      <c r="F389" s="46">
        <v>12</v>
      </c>
      <c r="G389" s="3"/>
      <c r="H389" s="4">
        <v>23.97</v>
      </c>
      <c r="I389" s="4">
        <f t="shared" si="6"/>
        <v>29.003699999999998</v>
      </c>
      <c r="J389" s="18" t="s">
        <v>10</v>
      </c>
      <c r="K389" s="20" t="s">
        <v>30</v>
      </c>
      <c r="L389" s="18"/>
    </row>
    <row r="390" spans="1:12" ht="30" customHeight="1" x14ac:dyDescent="0.3">
      <c r="A390" s="27" t="s">
        <v>1539</v>
      </c>
      <c r="B390" s="47" t="s">
        <v>15</v>
      </c>
      <c r="C390" s="47"/>
      <c r="D390" s="47" t="s">
        <v>39</v>
      </c>
      <c r="E390" s="46">
        <v>2022</v>
      </c>
      <c r="F390" s="46">
        <v>12</v>
      </c>
      <c r="G390" s="3"/>
      <c r="H390" s="4">
        <v>23.97</v>
      </c>
      <c r="I390" s="4">
        <f t="shared" si="6"/>
        <v>29.003699999999998</v>
      </c>
      <c r="J390" s="18" t="s">
        <v>10</v>
      </c>
      <c r="K390" s="20"/>
      <c r="L390" s="18"/>
    </row>
    <row r="391" spans="1:12" ht="30" customHeight="1" x14ac:dyDescent="0.3">
      <c r="A391" s="27" t="s">
        <v>1519</v>
      </c>
      <c r="B391" s="47" t="s">
        <v>9</v>
      </c>
      <c r="C391" s="47"/>
      <c r="D391" s="47" t="s">
        <v>39</v>
      </c>
      <c r="E391" s="46">
        <v>2020</v>
      </c>
      <c r="F391" s="46">
        <v>6</v>
      </c>
      <c r="G391" s="3"/>
      <c r="H391" s="4">
        <v>23.97</v>
      </c>
      <c r="I391" s="4">
        <f t="shared" si="6"/>
        <v>29.003699999999998</v>
      </c>
      <c r="J391" s="18" t="s">
        <v>10</v>
      </c>
      <c r="K391" s="20"/>
      <c r="L391" s="18"/>
    </row>
    <row r="392" spans="1:12" ht="30" customHeight="1" x14ac:dyDescent="0.3">
      <c r="A392" s="58" t="s">
        <v>288</v>
      </c>
      <c r="B392" s="3" t="s">
        <v>100</v>
      </c>
      <c r="C392" s="3" t="s">
        <v>340</v>
      </c>
      <c r="D392" s="3" t="s">
        <v>128</v>
      </c>
      <c r="E392" s="70">
        <v>2002</v>
      </c>
      <c r="F392" s="3">
        <v>1</v>
      </c>
      <c r="G392" s="3"/>
      <c r="H392" s="4">
        <v>24</v>
      </c>
      <c r="I392" s="4">
        <f t="shared" si="6"/>
        <v>29.04</v>
      </c>
      <c r="J392" s="18"/>
      <c r="K392" s="20"/>
      <c r="L392" s="18"/>
    </row>
    <row r="393" spans="1:12" ht="30" customHeight="1" x14ac:dyDescent="0.3">
      <c r="A393" s="27" t="s">
        <v>1071</v>
      </c>
      <c r="B393" s="47" t="s">
        <v>13</v>
      </c>
      <c r="C393" s="47" t="s">
        <v>358</v>
      </c>
      <c r="D393" s="47" t="s">
        <v>39</v>
      </c>
      <c r="E393" s="46">
        <v>2011</v>
      </c>
      <c r="F393" s="46">
        <v>36</v>
      </c>
      <c r="G393" s="3"/>
      <c r="H393" s="4">
        <v>24</v>
      </c>
      <c r="I393" s="4">
        <f t="shared" si="6"/>
        <v>29.04</v>
      </c>
      <c r="J393" s="18"/>
      <c r="K393" s="20" t="s">
        <v>24</v>
      </c>
      <c r="L393" s="18"/>
    </row>
    <row r="394" spans="1:12" ht="30" customHeight="1" x14ac:dyDescent="0.3">
      <c r="A394" s="59" t="s">
        <v>1304</v>
      </c>
      <c r="B394" s="47" t="s">
        <v>446</v>
      </c>
      <c r="C394" s="47" t="s">
        <v>340</v>
      </c>
      <c r="D394" s="47" t="s">
        <v>128</v>
      </c>
      <c r="E394" s="50">
        <v>2022</v>
      </c>
      <c r="F394" s="46">
        <v>6</v>
      </c>
      <c r="G394" s="3"/>
      <c r="H394" s="4">
        <v>24.38</v>
      </c>
      <c r="I394" s="4">
        <f t="shared" si="6"/>
        <v>29.499799999999997</v>
      </c>
      <c r="J394" s="18"/>
      <c r="K394" s="20"/>
      <c r="L394" s="18"/>
    </row>
    <row r="395" spans="1:12" ht="30" customHeight="1" x14ac:dyDescent="0.3">
      <c r="A395" s="27" t="s">
        <v>1335</v>
      </c>
      <c r="B395" s="47" t="s">
        <v>304</v>
      </c>
      <c r="C395" s="47"/>
      <c r="D395" s="47" t="s">
        <v>39</v>
      </c>
      <c r="E395" s="46">
        <v>2020</v>
      </c>
      <c r="F395" s="46">
        <v>12</v>
      </c>
      <c r="G395" s="3"/>
      <c r="H395" s="4">
        <v>24.38</v>
      </c>
      <c r="I395" s="4">
        <f t="shared" si="6"/>
        <v>29.499799999999997</v>
      </c>
      <c r="J395" s="18" t="s">
        <v>10</v>
      </c>
      <c r="K395" s="20"/>
      <c r="L395" s="18"/>
    </row>
    <row r="396" spans="1:12" ht="30" customHeight="1" x14ac:dyDescent="0.3">
      <c r="A396" s="58" t="s">
        <v>653</v>
      </c>
      <c r="B396" s="3" t="s">
        <v>379</v>
      </c>
      <c r="C396" s="3" t="s">
        <v>340</v>
      </c>
      <c r="D396" s="3" t="s">
        <v>256</v>
      </c>
      <c r="E396" s="70">
        <v>2023</v>
      </c>
      <c r="F396" s="3">
        <v>6</v>
      </c>
      <c r="G396" s="3"/>
      <c r="H396" s="4">
        <v>24.38</v>
      </c>
      <c r="I396" s="4">
        <f t="shared" si="6"/>
        <v>29.499799999999997</v>
      </c>
      <c r="J396" s="18" t="s">
        <v>10</v>
      </c>
      <c r="K396" s="20"/>
      <c r="L396" s="18"/>
    </row>
    <row r="397" spans="1:12" ht="30" customHeight="1" x14ac:dyDescent="0.3">
      <c r="A397" s="27" t="s">
        <v>562</v>
      </c>
      <c r="B397" s="47" t="s">
        <v>11</v>
      </c>
      <c r="C397" s="47"/>
      <c r="D397" s="47" t="s">
        <v>39</v>
      </c>
      <c r="E397" s="46">
        <v>2011</v>
      </c>
      <c r="F397" s="46">
        <v>24</v>
      </c>
      <c r="G397" s="3"/>
      <c r="H397" s="4">
        <v>24.5</v>
      </c>
      <c r="I397" s="4">
        <f t="shared" si="6"/>
        <v>29.645</v>
      </c>
      <c r="J397" s="18"/>
      <c r="K397" s="20" t="s">
        <v>24</v>
      </c>
      <c r="L397" s="18"/>
    </row>
    <row r="398" spans="1:12" ht="30" customHeight="1" x14ac:dyDescent="0.3">
      <c r="A398" s="27" t="s">
        <v>1090</v>
      </c>
      <c r="B398" s="47" t="s">
        <v>15</v>
      </c>
      <c r="C398" s="47"/>
      <c r="D398" s="47" t="s">
        <v>39</v>
      </c>
      <c r="E398" s="46">
        <v>2019</v>
      </c>
      <c r="F398" s="46">
        <v>12</v>
      </c>
      <c r="G398" s="3"/>
      <c r="H398" s="4">
        <v>24.71</v>
      </c>
      <c r="I398" s="4">
        <f t="shared" si="6"/>
        <v>29.899100000000001</v>
      </c>
      <c r="J398" s="18"/>
      <c r="K398" s="20" t="s">
        <v>52</v>
      </c>
      <c r="L398" s="18"/>
    </row>
    <row r="399" spans="1:12" ht="30" customHeight="1" x14ac:dyDescent="0.3">
      <c r="A399" s="58" t="s">
        <v>1181</v>
      </c>
      <c r="B399" s="3" t="s">
        <v>1179</v>
      </c>
      <c r="C399" s="3"/>
      <c r="D399" s="3" t="s">
        <v>262</v>
      </c>
      <c r="E399" s="70">
        <v>2022</v>
      </c>
      <c r="F399" s="3">
        <v>11</v>
      </c>
      <c r="G399" s="3"/>
      <c r="H399" s="4">
        <v>24.79</v>
      </c>
      <c r="I399" s="4">
        <f t="shared" si="6"/>
        <v>29.995899999999999</v>
      </c>
      <c r="J399" s="18"/>
      <c r="K399" s="20"/>
      <c r="L399" s="18"/>
    </row>
    <row r="400" spans="1:12" ht="30" customHeight="1" x14ac:dyDescent="0.3">
      <c r="A400" s="58" t="s">
        <v>635</v>
      </c>
      <c r="B400" s="3" t="s">
        <v>729</v>
      </c>
      <c r="C400" s="3"/>
      <c r="D400" s="3" t="s">
        <v>262</v>
      </c>
      <c r="E400" s="70">
        <v>2020</v>
      </c>
      <c r="F400" s="3">
        <v>2</v>
      </c>
      <c r="G400" s="3"/>
      <c r="H400" s="4">
        <v>24.79</v>
      </c>
      <c r="I400" s="4">
        <f t="shared" si="6"/>
        <v>29.995899999999999</v>
      </c>
      <c r="J400" s="18"/>
      <c r="K400" s="20"/>
      <c r="L400" s="18"/>
    </row>
    <row r="401" spans="1:12" ht="30" customHeight="1" x14ac:dyDescent="0.3">
      <c r="A401" s="58" t="s">
        <v>635</v>
      </c>
      <c r="B401" s="3" t="s">
        <v>278</v>
      </c>
      <c r="C401" s="3"/>
      <c r="D401" s="3" t="s">
        <v>262</v>
      </c>
      <c r="E401" s="70">
        <v>2019</v>
      </c>
      <c r="F401" s="3">
        <v>12</v>
      </c>
      <c r="G401" s="3"/>
      <c r="H401" s="4">
        <v>24.79</v>
      </c>
      <c r="I401" s="4">
        <f t="shared" si="6"/>
        <v>29.995899999999999</v>
      </c>
      <c r="J401" s="18"/>
      <c r="K401" s="20" t="s">
        <v>52</v>
      </c>
      <c r="L401" s="18"/>
    </row>
    <row r="402" spans="1:12" ht="30" customHeight="1" x14ac:dyDescent="0.3">
      <c r="A402" s="58" t="s">
        <v>635</v>
      </c>
      <c r="B402" s="3" t="s">
        <v>278</v>
      </c>
      <c r="C402" s="3"/>
      <c r="D402" s="3" t="s">
        <v>262</v>
      </c>
      <c r="E402" s="70">
        <v>2020</v>
      </c>
      <c r="F402" s="3">
        <v>12</v>
      </c>
      <c r="G402" s="3"/>
      <c r="H402" s="4">
        <v>24.79</v>
      </c>
      <c r="I402" s="4">
        <f t="shared" si="6"/>
        <v>29.995899999999999</v>
      </c>
      <c r="J402" s="18"/>
      <c r="K402" s="20" t="s">
        <v>52</v>
      </c>
      <c r="L402" s="18"/>
    </row>
    <row r="403" spans="1:12" ht="30" customHeight="1" x14ac:dyDescent="0.3">
      <c r="A403" s="58" t="s">
        <v>277</v>
      </c>
      <c r="B403" s="3" t="s">
        <v>278</v>
      </c>
      <c r="C403" s="3"/>
      <c r="D403" s="3" t="s">
        <v>262</v>
      </c>
      <c r="E403" s="70">
        <v>2021</v>
      </c>
      <c r="F403" s="3">
        <v>6</v>
      </c>
      <c r="G403" s="3"/>
      <c r="H403" s="4">
        <v>24.79</v>
      </c>
      <c r="I403" s="4">
        <f t="shared" si="6"/>
        <v>29.995899999999999</v>
      </c>
      <c r="J403" s="18"/>
      <c r="K403" s="20" t="s">
        <v>52</v>
      </c>
      <c r="L403" s="18"/>
    </row>
    <row r="404" spans="1:12" ht="30" customHeight="1" x14ac:dyDescent="0.3">
      <c r="A404" s="58" t="s">
        <v>107</v>
      </c>
      <c r="B404" s="47" t="s">
        <v>1036</v>
      </c>
      <c r="C404" s="47"/>
      <c r="D404" s="47" t="s">
        <v>128</v>
      </c>
      <c r="E404" s="50">
        <v>2022</v>
      </c>
      <c r="F404" s="46">
        <v>12</v>
      </c>
      <c r="G404" s="3"/>
      <c r="H404" s="4">
        <v>24.79</v>
      </c>
      <c r="I404" s="4">
        <f t="shared" si="6"/>
        <v>29.995899999999999</v>
      </c>
      <c r="J404" s="18" t="s">
        <v>10</v>
      </c>
      <c r="K404" s="20"/>
      <c r="L404" s="18"/>
    </row>
    <row r="405" spans="1:12" ht="30" customHeight="1" x14ac:dyDescent="0.3">
      <c r="A405" s="58" t="s">
        <v>400</v>
      </c>
      <c r="B405" s="3" t="s">
        <v>393</v>
      </c>
      <c r="C405" s="3" t="s">
        <v>340</v>
      </c>
      <c r="D405" s="3" t="s">
        <v>128</v>
      </c>
      <c r="E405" s="70">
        <v>2019</v>
      </c>
      <c r="F405" s="3">
        <v>1</v>
      </c>
      <c r="G405" s="3"/>
      <c r="H405" s="4">
        <v>24.79</v>
      </c>
      <c r="I405" s="4">
        <f t="shared" si="6"/>
        <v>29.995899999999999</v>
      </c>
      <c r="J405" s="18"/>
      <c r="K405" s="20"/>
      <c r="L405" s="18"/>
    </row>
    <row r="406" spans="1:12" ht="30" customHeight="1" x14ac:dyDescent="0.3">
      <c r="A406" s="58" t="s">
        <v>1454</v>
      </c>
      <c r="B406" s="3" t="s">
        <v>1452</v>
      </c>
      <c r="C406" s="3"/>
      <c r="D406" s="3" t="s">
        <v>128</v>
      </c>
      <c r="E406" s="70">
        <v>2023</v>
      </c>
      <c r="F406" s="3">
        <v>6</v>
      </c>
      <c r="G406" s="3"/>
      <c r="H406" s="4">
        <v>24.79</v>
      </c>
      <c r="I406" s="4">
        <f t="shared" si="6"/>
        <v>29.995899999999999</v>
      </c>
      <c r="J406" s="18" t="s">
        <v>10</v>
      </c>
      <c r="K406" s="20" t="s">
        <v>34</v>
      </c>
      <c r="L406" s="18"/>
    </row>
    <row r="407" spans="1:12" ht="30" customHeight="1" x14ac:dyDescent="0.3">
      <c r="A407" s="58" t="s">
        <v>376</v>
      </c>
      <c r="B407" s="3" t="s">
        <v>375</v>
      </c>
      <c r="C407" s="3"/>
      <c r="D407" s="3" t="s">
        <v>128</v>
      </c>
      <c r="E407" s="70">
        <v>2018</v>
      </c>
      <c r="F407" s="3">
        <v>12</v>
      </c>
      <c r="G407" s="3"/>
      <c r="H407" s="4">
        <v>24.79</v>
      </c>
      <c r="I407" s="4">
        <f t="shared" si="6"/>
        <v>29.995899999999999</v>
      </c>
      <c r="J407" s="18"/>
      <c r="K407" s="20" t="s">
        <v>34</v>
      </c>
      <c r="L407" s="18"/>
    </row>
    <row r="408" spans="1:12" ht="30" customHeight="1" x14ac:dyDescent="0.3">
      <c r="A408" s="58" t="s">
        <v>376</v>
      </c>
      <c r="B408" s="3" t="s">
        <v>375</v>
      </c>
      <c r="C408" s="3"/>
      <c r="D408" s="3" t="s">
        <v>128</v>
      </c>
      <c r="E408" s="70">
        <v>2020</v>
      </c>
      <c r="F408" s="3">
        <v>12</v>
      </c>
      <c r="G408" s="3"/>
      <c r="H408" s="4">
        <v>24.79</v>
      </c>
      <c r="I408" s="4">
        <f t="shared" si="6"/>
        <v>29.995899999999999</v>
      </c>
      <c r="J408" s="18"/>
      <c r="K408" s="20" t="s">
        <v>34</v>
      </c>
      <c r="L408" s="18"/>
    </row>
    <row r="409" spans="1:12" ht="30" customHeight="1" x14ac:dyDescent="0.3">
      <c r="A409" s="58" t="s">
        <v>688</v>
      </c>
      <c r="B409" s="3" t="s">
        <v>375</v>
      </c>
      <c r="C409" s="3"/>
      <c r="D409" s="3" t="s">
        <v>128</v>
      </c>
      <c r="E409" s="70">
        <v>2019</v>
      </c>
      <c r="F409" s="3">
        <v>12</v>
      </c>
      <c r="G409" s="3"/>
      <c r="H409" s="4">
        <v>24.79</v>
      </c>
      <c r="I409" s="4">
        <f t="shared" si="6"/>
        <v>29.995899999999999</v>
      </c>
      <c r="J409" s="18"/>
      <c r="K409" s="20" t="s">
        <v>34</v>
      </c>
      <c r="L409" s="18"/>
    </row>
    <row r="410" spans="1:12" ht="30" customHeight="1" x14ac:dyDescent="0.3">
      <c r="A410" s="58" t="s">
        <v>1455</v>
      </c>
      <c r="B410" s="3" t="s">
        <v>1452</v>
      </c>
      <c r="C410" s="3"/>
      <c r="D410" s="3" t="s">
        <v>128</v>
      </c>
      <c r="E410" s="70">
        <v>2022</v>
      </c>
      <c r="F410" s="3">
        <v>6</v>
      </c>
      <c r="G410" s="3"/>
      <c r="H410" s="4">
        <v>24.79</v>
      </c>
      <c r="I410" s="4">
        <f t="shared" si="6"/>
        <v>29.995899999999999</v>
      </c>
      <c r="J410" s="18" t="s">
        <v>10</v>
      </c>
      <c r="K410" s="20"/>
      <c r="L410" s="18"/>
    </row>
    <row r="411" spans="1:12" ht="30" customHeight="1" x14ac:dyDescent="0.3">
      <c r="A411" s="59" t="s">
        <v>1260</v>
      </c>
      <c r="B411" s="47" t="s">
        <v>953</v>
      </c>
      <c r="C411" s="47"/>
      <c r="D411" s="47" t="s">
        <v>128</v>
      </c>
      <c r="E411" s="50">
        <v>2022</v>
      </c>
      <c r="F411" s="46">
        <v>6</v>
      </c>
      <c r="G411" s="3"/>
      <c r="H411" s="4">
        <v>24.79</v>
      </c>
      <c r="I411" s="4">
        <f t="shared" si="6"/>
        <v>29.995899999999999</v>
      </c>
      <c r="J411" s="18" t="s">
        <v>10</v>
      </c>
      <c r="K411" s="20"/>
      <c r="L411" s="18"/>
    </row>
    <row r="412" spans="1:12" ht="30" customHeight="1" x14ac:dyDescent="0.3">
      <c r="A412" s="49" t="s">
        <v>316</v>
      </c>
      <c r="B412" s="48" t="s">
        <v>315</v>
      </c>
      <c r="C412" s="48"/>
      <c r="D412" s="48" t="s">
        <v>39</v>
      </c>
      <c r="E412" s="48">
        <v>1998</v>
      </c>
      <c r="F412" s="48">
        <v>12</v>
      </c>
      <c r="G412" s="48">
        <v>1.5</v>
      </c>
      <c r="H412" s="4">
        <v>24.79</v>
      </c>
      <c r="I412" s="4">
        <f t="shared" si="6"/>
        <v>29.995899999999999</v>
      </c>
      <c r="J412" s="18"/>
      <c r="K412" s="20" t="s">
        <v>33</v>
      </c>
      <c r="L412" s="18"/>
    </row>
    <row r="413" spans="1:12" ht="30" customHeight="1" x14ac:dyDescent="0.3">
      <c r="A413" s="49" t="s">
        <v>316</v>
      </c>
      <c r="B413" s="48" t="s">
        <v>315</v>
      </c>
      <c r="C413" s="48"/>
      <c r="D413" s="48" t="s">
        <v>39</v>
      </c>
      <c r="E413" s="48">
        <v>2001</v>
      </c>
      <c r="F413" s="48">
        <v>12</v>
      </c>
      <c r="G413" s="48">
        <v>1.5</v>
      </c>
      <c r="H413" s="4">
        <v>24.79</v>
      </c>
      <c r="I413" s="4">
        <f t="shared" si="6"/>
        <v>29.995899999999999</v>
      </c>
      <c r="J413" s="18"/>
      <c r="K413" s="20" t="s">
        <v>33</v>
      </c>
      <c r="L413" s="18"/>
    </row>
    <row r="414" spans="1:12" ht="30" customHeight="1" x14ac:dyDescent="0.3">
      <c r="A414" s="27" t="s">
        <v>322</v>
      </c>
      <c r="B414" s="47" t="s">
        <v>487</v>
      </c>
      <c r="C414" s="47"/>
      <c r="D414" s="47" t="s">
        <v>255</v>
      </c>
      <c r="E414" s="46">
        <v>2020</v>
      </c>
      <c r="F414" s="46">
        <v>12</v>
      </c>
      <c r="G414" s="3"/>
      <c r="H414" s="4">
        <v>24.79</v>
      </c>
      <c r="I414" s="4">
        <f t="shared" si="6"/>
        <v>29.995899999999999</v>
      </c>
      <c r="J414" s="18"/>
      <c r="K414" s="20"/>
      <c r="L414" s="18"/>
    </row>
    <row r="415" spans="1:12" ht="30" customHeight="1" x14ac:dyDescent="0.3">
      <c r="A415" s="27" t="s">
        <v>322</v>
      </c>
      <c r="B415" s="47" t="s">
        <v>488</v>
      </c>
      <c r="C415" s="47"/>
      <c r="D415" s="47" t="s">
        <v>255</v>
      </c>
      <c r="E415" s="46">
        <v>2021</v>
      </c>
      <c r="F415" s="46">
        <v>12</v>
      </c>
      <c r="G415" s="3"/>
      <c r="H415" s="4">
        <v>24.79</v>
      </c>
      <c r="I415" s="4">
        <f t="shared" si="6"/>
        <v>29.995899999999999</v>
      </c>
      <c r="J415" s="18"/>
      <c r="K415" s="20"/>
      <c r="L415" s="18"/>
    </row>
    <row r="416" spans="1:12" ht="30" customHeight="1" x14ac:dyDescent="0.3">
      <c r="A416" s="27" t="s">
        <v>663</v>
      </c>
      <c r="B416" s="47" t="s">
        <v>536</v>
      </c>
      <c r="C416" s="47"/>
      <c r="D416" s="3" t="s">
        <v>255</v>
      </c>
      <c r="E416" s="46">
        <v>2020</v>
      </c>
      <c r="F416" s="46">
        <v>6</v>
      </c>
      <c r="G416" s="3"/>
      <c r="H416" s="4">
        <v>24.79</v>
      </c>
      <c r="I416" s="4">
        <f t="shared" si="6"/>
        <v>29.995899999999999</v>
      </c>
      <c r="J416" s="18"/>
      <c r="K416" s="20"/>
      <c r="L416" s="18"/>
    </row>
    <row r="417" spans="1:12" ht="30" customHeight="1" x14ac:dyDescent="0.3">
      <c r="A417" s="19" t="s">
        <v>570</v>
      </c>
      <c r="B417" s="3" t="s">
        <v>568</v>
      </c>
      <c r="C417" s="3"/>
      <c r="D417" s="3" t="s">
        <v>255</v>
      </c>
      <c r="E417" s="3">
        <v>2019</v>
      </c>
      <c r="F417" s="3">
        <v>12</v>
      </c>
      <c r="G417" s="3"/>
      <c r="H417" s="4">
        <v>24.79</v>
      </c>
      <c r="I417" s="4">
        <f t="shared" si="6"/>
        <v>29.995899999999999</v>
      </c>
      <c r="J417" s="18"/>
      <c r="K417" s="20" t="s">
        <v>52</v>
      </c>
      <c r="L417" s="18"/>
    </row>
    <row r="418" spans="1:12" ht="30" customHeight="1" x14ac:dyDescent="0.3">
      <c r="A418" s="27" t="s">
        <v>1205</v>
      </c>
      <c r="B418" s="47" t="s">
        <v>1554</v>
      </c>
      <c r="C418" s="47"/>
      <c r="D418" s="47" t="s">
        <v>255</v>
      </c>
      <c r="E418" s="46">
        <v>2020</v>
      </c>
      <c r="F418" s="46">
        <v>12</v>
      </c>
      <c r="G418" s="3"/>
      <c r="H418" s="4">
        <v>24.79</v>
      </c>
      <c r="I418" s="4">
        <f t="shared" si="6"/>
        <v>29.995899999999999</v>
      </c>
      <c r="J418" s="18" t="s">
        <v>10</v>
      </c>
      <c r="K418" s="20"/>
      <c r="L418" s="18"/>
    </row>
    <row r="419" spans="1:12" ht="30" customHeight="1" x14ac:dyDescent="0.3">
      <c r="A419" s="27" t="s">
        <v>579</v>
      </c>
      <c r="B419" s="47" t="s">
        <v>347</v>
      </c>
      <c r="C419" s="47"/>
      <c r="D419" s="47" t="s">
        <v>255</v>
      </c>
      <c r="E419" s="46">
        <v>2019</v>
      </c>
      <c r="F419" s="46">
        <v>2</v>
      </c>
      <c r="G419" s="3"/>
      <c r="H419" s="4">
        <v>24.79</v>
      </c>
      <c r="I419" s="4">
        <f t="shared" si="6"/>
        <v>29.995899999999999</v>
      </c>
      <c r="J419" s="18"/>
      <c r="K419" s="20" t="s">
        <v>580</v>
      </c>
      <c r="L419" s="18"/>
    </row>
    <row r="420" spans="1:12" ht="30" customHeight="1" x14ac:dyDescent="0.3">
      <c r="A420" s="27" t="s">
        <v>579</v>
      </c>
      <c r="B420" s="47" t="s">
        <v>347</v>
      </c>
      <c r="C420" s="47"/>
      <c r="D420" s="47" t="s">
        <v>255</v>
      </c>
      <c r="E420" s="46">
        <v>2020</v>
      </c>
      <c r="F420" s="46">
        <v>3</v>
      </c>
      <c r="G420" s="3"/>
      <c r="H420" s="4">
        <v>24.79</v>
      </c>
      <c r="I420" s="4">
        <f t="shared" si="6"/>
        <v>29.995899999999999</v>
      </c>
      <c r="J420" s="18"/>
      <c r="K420" s="20" t="s">
        <v>580</v>
      </c>
      <c r="L420" s="18"/>
    </row>
    <row r="421" spans="1:12" ht="30" customHeight="1" x14ac:dyDescent="0.3">
      <c r="A421" s="59" t="s">
        <v>622</v>
      </c>
      <c r="B421" s="46" t="s">
        <v>619</v>
      </c>
      <c r="C421" s="47"/>
      <c r="D421" s="47" t="s">
        <v>262</v>
      </c>
      <c r="E421" s="50">
        <v>2019</v>
      </c>
      <c r="F421" s="46">
        <v>1</v>
      </c>
      <c r="G421" s="3"/>
      <c r="H421" s="4">
        <v>25</v>
      </c>
      <c r="I421" s="4">
        <f t="shared" si="6"/>
        <v>30.25</v>
      </c>
      <c r="J421" s="18"/>
      <c r="K421" s="20"/>
      <c r="L421" s="18"/>
    </row>
    <row r="422" spans="1:12" ht="30" customHeight="1" x14ac:dyDescent="0.3">
      <c r="A422" s="27" t="s">
        <v>1479</v>
      </c>
      <c r="B422" s="47" t="s">
        <v>1442</v>
      </c>
      <c r="C422" s="47"/>
      <c r="D422" s="47" t="s">
        <v>128</v>
      </c>
      <c r="E422" s="46">
        <v>1999</v>
      </c>
      <c r="F422" s="46">
        <v>1</v>
      </c>
      <c r="G422" s="3"/>
      <c r="H422" s="4">
        <v>25</v>
      </c>
      <c r="I422" s="4">
        <f t="shared" si="6"/>
        <v>30.25</v>
      </c>
      <c r="J422" s="18" t="s">
        <v>10</v>
      </c>
      <c r="K422" s="20"/>
      <c r="L422" s="18"/>
    </row>
    <row r="423" spans="1:12" ht="30" customHeight="1" x14ac:dyDescent="0.3">
      <c r="A423" s="27" t="s">
        <v>1049</v>
      </c>
      <c r="B423" s="47" t="s">
        <v>868</v>
      </c>
      <c r="C423" s="47"/>
      <c r="D423" s="47" t="s">
        <v>128</v>
      </c>
      <c r="E423" s="50">
        <v>1981</v>
      </c>
      <c r="F423" s="46">
        <v>1</v>
      </c>
      <c r="G423" s="3"/>
      <c r="H423" s="4">
        <v>25</v>
      </c>
      <c r="I423" s="4">
        <f t="shared" si="6"/>
        <v>30.25</v>
      </c>
      <c r="J423" s="18"/>
      <c r="K423" s="20"/>
      <c r="L423" s="18"/>
    </row>
    <row r="424" spans="1:12" ht="30" customHeight="1" x14ac:dyDescent="0.3">
      <c r="A424" s="58" t="s">
        <v>1330</v>
      </c>
      <c r="B424" s="3" t="s">
        <v>1289</v>
      </c>
      <c r="C424" s="3"/>
      <c r="D424" s="3" t="s">
        <v>128</v>
      </c>
      <c r="E424" s="3">
        <v>1982</v>
      </c>
      <c r="F424" s="3">
        <v>10</v>
      </c>
      <c r="G424" s="3"/>
      <c r="H424" s="4">
        <v>25</v>
      </c>
      <c r="I424" s="4">
        <f t="shared" ref="I424:I473" si="7">H424*$L$7</f>
        <v>30.25</v>
      </c>
      <c r="J424" s="18" t="s">
        <v>10</v>
      </c>
      <c r="K424" s="20"/>
      <c r="L424" s="18"/>
    </row>
    <row r="425" spans="1:12" ht="30" customHeight="1" x14ac:dyDescent="0.3">
      <c r="A425" s="59" t="s">
        <v>947</v>
      </c>
      <c r="B425" s="47" t="s">
        <v>881</v>
      </c>
      <c r="C425" s="47"/>
      <c r="D425" s="47" t="s">
        <v>128</v>
      </c>
      <c r="E425" s="50">
        <v>1987</v>
      </c>
      <c r="F425" s="46">
        <v>2</v>
      </c>
      <c r="G425" s="3"/>
      <c r="H425" s="4">
        <v>25</v>
      </c>
      <c r="I425" s="4">
        <f t="shared" si="7"/>
        <v>30.25</v>
      </c>
      <c r="J425" s="18"/>
      <c r="K425" s="20" t="s">
        <v>894</v>
      </c>
      <c r="L425" s="18"/>
    </row>
    <row r="426" spans="1:12" ht="30" customHeight="1" x14ac:dyDescent="0.3">
      <c r="A426" s="59" t="s">
        <v>623</v>
      </c>
      <c r="B426" s="46" t="s">
        <v>619</v>
      </c>
      <c r="C426" s="47"/>
      <c r="D426" s="47" t="s">
        <v>128</v>
      </c>
      <c r="E426" s="50">
        <v>2019</v>
      </c>
      <c r="F426" s="46">
        <v>1</v>
      </c>
      <c r="G426" s="3"/>
      <c r="H426" s="4">
        <v>25</v>
      </c>
      <c r="I426" s="4">
        <f t="shared" si="7"/>
        <v>30.25</v>
      </c>
      <c r="J426" s="18"/>
      <c r="K426" s="20"/>
      <c r="L426" s="18"/>
    </row>
    <row r="427" spans="1:12" ht="30" customHeight="1" x14ac:dyDescent="0.3">
      <c r="A427" s="27" t="s">
        <v>1347</v>
      </c>
      <c r="B427" s="47" t="s">
        <v>1346</v>
      </c>
      <c r="C427" s="47"/>
      <c r="D427" s="47" t="s">
        <v>128</v>
      </c>
      <c r="E427" s="46">
        <v>2002</v>
      </c>
      <c r="F427" s="46">
        <v>3</v>
      </c>
      <c r="G427" s="3"/>
      <c r="H427" s="4">
        <v>25</v>
      </c>
      <c r="I427" s="4">
        <f t="shared" si="7"/>
        <v>30.25</v>
      </c>
      <c r="J427" s="18" t="s">
        <v>10</v>
      </c>
      <c r="K427" s="20"/>
      <c r="L427" s="18"/>
    </row>
    <row r="428" spans="1:12" ht="30" customHeight="1" x14ac:dyDescent="0.3">
      <c r="A428" s="27" t="s">
        <v>1468</v>
      </c>
      <c r="B428" s="47" t="s">
        <v>1470</v>
      </c>
      <c r="C428" s="47"/>
      <c r="D428" s="47" t="s">
        <v>128</v>
      </c>
      <c r="E428" s="46">
        <v>1973</v>
      </c>
      <c r="F428" s="46">
        <v>3</v>
      </c>
      <c r="G428" s="3"/>
      <c r="H428" s="4">
        <v>25</v>
      </c>
      <c r="I428" s="4">
        <f t="shared" si="7"/>
        <v>30.25</v>
      </c>
      <c r="J428" s="18" t="s">
        <v>10</v>
      </c>
      <c r="K428" s="20"/>
      <c r="L428" s="18"/>
    </row>
    <row r="429" spans="1:12" ht="30" customHeight="1" x14ac:dyDescent="0.3">
      <c r="A429" s="59" t="s">
        <v>886</v>
      </c>
      <c r="B429" s="47" t="s">
        <v>882</v>
      </c>
      <c r="C429" s="47"/>
      <c r="D429" s="47" t="s">
        <v>128</v>
      </c>
      <c r="E429" s="50">
        <v>1982</v>
      </c>
      <c r="F429" s="46">
        <v>1</v>
      </c>
      <c r="G429" s="3"/>
      <c r="H429" s="4">
        <v>25</v>
      </c>
      <c r="I429" s="4">
        <f t="shared" si="7"/>
        <v>30.25</v>
      </c>
      <c r="J429" s="18"/>
      <c r="K429" s="20"/>
      <c r="L429" s="18"/>
    </row>
    <row r="430" spans="1:12" ht="30" customHeight="1" x14ac:dyDescent="0.3">
      <c r="A430" s="59" t="s">
        <v>823</v>
      </c>
      <c r="B430" s="47" t="s">
        <v>818</v>
      </c>
      <c r="C430" s="47"/>
      <c r="D430" s="47" t="s">
        <v>128</v>
      </c>
      <c r="E430" s="50">
        <v>1991</v>
      </c>
      <c r="F430" s="46">
        <v>1</v>
      </c>
      <c r="G430" s="3"/>
      <c r="H430" s="4">
        <v>25</v>
      </c>
      <c r="I430" s="4">
        <f t="shared" si="7"/>
        <v>30.25</v>
      </c>
      <c r="J430" s="18"/>
      <c r="K430" s="20"/>
      <c r="L430" s="18"/>
    </row>
    <row r="431" spans="1:12" ht="30" customHeight="1" x14ac:dyDescent="0.3">
      <c r="A431" s="27" t="s">
        <v>1383</v>
      </c>
      <c r="B431" s="47" t="s">
        <v>1353</v>
      </c>
      <c r="C431" s="47"/>
      <c r="D431" s="47" t="s">
        <v>128</v>
      </c>
      <c r="E431" s="46">
        <v>1988</v>
      </c>
      <c r="F431" s="46">
        <v>5</v>
      </c>
      <c r="G431" s="3"/>
      <c r="H431" s="4">
        <v>25</v>
      </c>
      <c r="I431" s="4">
        <f t="shared" si="7"/>
        <v>30.25</v>
      </c>
      <c r="J431" s="18" t="s">
        <v>10</v>
      </c>
      <c r="K431" s="20"/>
      <c r="L431" s="18"/>
    </row>
    <row r="432" spans="1:12" ht="30" customHeight="1" x14ac:dyDescent="0.3">
      <c r="A432" s="59" t="s">
        <v>887</v>
      </c>
      <c r="B432" s="47" t="s">
        <v>57</v>
      </c>
      <c r="C432" s="47"/>
      <c r="D432" s="47" t="s">
        <v>128</v>
      </c>
      <c r="E432" s="50">
        <v>1979</v>
      </c>
      <c r="F432" s="46">
        <v>1</v>
      </c>
      <c r="G432" s="3"/>
      <c r="H432" s="4">
        <v>25</v>
      </c>
      <c r="I432" s="4">
        <f t="shared" si="7"/>
        <v>30.25</v>
      </c>
      <c r="J432" s="18" t="s">
        <v>10</v>
      </c>
      <c r="K432" s="20"/>
      <c r="L432" s="18"/>
    </row>
    <row r="433" spans="1:12" ht="30" customHeight="1" x14ac:dyDescent="0.3">
      <c r="A433" s="59" t="s">
        <v>827</v>
      </c>
      <c r="B433" s="47" t="s">
        <v>817</v>
      </c>
      <c r="C433" s="47" t="s">
        <v>340</v>
      </c>
      <c r="D433" s="3" t="s">
        <v>128</v>
      </c>
      <c r="E433" s="50">
        <v>1990</v>
      </c>
      <c r="F433" s="46">
        <v>1</v>
      </c>
      <c r="G433" s="3"/>
      <c r="H433" s="4">
        <v>25</v>
      </c>
      <c r="I433" s="4">
        <f t="shared" si="7"/>
        <v>30.25</v>
      </c>
      <c r="J433" s="18" t="s">
        <v>10</v>
      </c>
      <c r="K433" s="20"/>
      <c r="L433" s="18"/>
    </row>
    <row r="434" spans="1:12" ht="30" customHeight="1" x14ac:dyDescent="0.3">
      <c r="A434" s="59" t="s">
        <v>888</v>
      </c>
      <c r="B434" s="47" t="s">
        <v>865</v>
      </c>
      <c r="C434" s="47"/>
      <c r="D434" s="47" t="s">
        <v>128</v>
      </c>
      <c r="E434" s="50">
        <v>1982</v>
      </c>
      <c r="F434" s="46">
        <v>2</v>
      </c>
      <c r="G434" s="3"/>
      <c r="H434" s="4">
        <v>25</v>
      </c>
      <c r="I434" s="4">
        <f t="shared" si="7"/>
        <v>30.25</v>
      </c>
      <c r="J434" s="18"/>
      <c r="K434" s="20"/>
      <c r="L434" s="18"/>
    </row>
    <row r="435" spans="1:12" ht="30" customHeight="1" x14ac:dyDescent="0.3">
      <c r="A435" s="58" t="s">
        <v>1327</v>
      </c>
      <c r="B435" s="3" t="s">
        <v>404</v>
      </c>
      <c r="C435" s="3"/>
      <c r="D435" s="3" t="s">
        <v>128</v>
      </c>
      <c r="E435" s="70">
        <v>1985</v>
      </c>
      <c r="F435" s="3">
        <v>1</v>
      </c>
      <c r="G435" s="3"/>
      <c r="H435" s="4">
        <v>25</v>
      </c>
      <c r="I435" s="4">
        <f t="shared" si="7"/>
        <v>30.25</v>
      </c>
      <c r="J435" s="18"/>
      <c r="K435" s="20"/>
      <c r="L435" s="18"/>
    </row>
    <row r="436" spans="1:12" ht="30" customHeight="1" x14ac:dyDescent="0.3">
      <c r="A436" s="58" t="s">
        <v>547</v>
      </c>
      <c r="B436" s="3" t="s">
        <v>105</v>
      </c>
      <c r="C436" s="3"/>
      <c r="D436" s="3" t="s">
        <v>128</v>
      </c>
      <c r="E436" s="70">
        <v>2019</v>
      </c>
      <c r="F436" s="3">
        <v>6</v>
      </c>
      <c r="G436" s="3"/>
      <c r="H436" s="4">
        <v>25</v>
      </c>
      <c r="I436" s="4">
        <f t="shared" si="7"/>
        <v>30.25</v>
      </c>
      <c r="J436" s="18"/>
      <c r="K436" s="20"/>
      <c r="L436" s="18"/>
    </row>
    <row r="437" spans="1:12" ht="30" customHeight="1" x14ac:dyDescent="0.3">
      <c r="A437" s="58" t="s">
        <v>547</v>
      </c>
      <c r="B437" s="3" t="s">
        <v>105</v>
      </c>
      <c r="C437" s="3"/>
      <c r="D437" s="3" t="s">
        <v>128</v>
      </c>
      <c r="E437" s="70">
        <v>2020</v>
      </c>
      <c r="F437" s="3">
        <v>6</v>
      </c>
      <c r="G437" s="3"/>
      <c r="H437" s="4">
        <v>25</v>
      </c>
      <c r="I437" s="4">
        <f t="shared" si="7"/>
        <v>30.25</v>
      </c>
      <c r="J437" s="18"/>
      <c r="K437" s="20"/>
      <c r="L437" s="18"/>
    </row>
    <row r="438" spans="1:12" ht="30" customHeight="1" x14ac:dyDescent="0.3">
      <c r="A438" s="58" t="s">
        <v>1291</v>
      </c>
      <c r="B438" s="3" t="s">
        <v>926</v>
      </c>
      <c r="C438" s="3"/>
      <c r="D438" s="3" t="s">
        <v>128</v>
      </c>
      <c r="E438" s="3">
        <v>1982</v>
      </c>
      <c r="F438" s="3">
        <v>3</v>
      </c>
      <c r="G438" s="3"/>
      <c r="H438" s="4">
        <v>25</v>
      </c>
      <c r="I438" s="4">
        <f t="shared" si="7"/>
        <v>30.25</v>
      </c>
      <c r="J438" s="18" t="s">
        <v>10</v>
      </c>
      <c r="K438" s="20"/>
      <c r="L438" s="18"/>
    </row>
    <row r="439" spans="1:12" ht="30" customHeight="1" x14ac:dyDescent="0.3">
      <c r="A439" s="27" t="s">
        <v>1581</v>
      </c>
      <c r="B439" s="47" t="s">
        <v>576</v>
      </c>
      <c r="C439" s="47"/>
      <c r="D439" s="47" t="s">
        <v>39</v>
      </c>
      <c r="E439" s="46">
        <v>1970</v>
      </c>
      <c r="F439" s="46">
        <v>2</v>
      </c>
      <c r="G439" s="3"/>
      <c r="H439" s="4">
        <v>25</v>
      </c>
      <c r="I439" s="4">
        <f t="shared" si="7"/>
        <v>30.25</v>
      </c>
      <c r="J439" s="18"/>
      <c r="K439" s="20"/>
      <c r="L439" s="18"/>
    </row>
    <row r="440" spans="1:12" ht="30" customHeight="1" x14ac:dyDescent="0.3">
      <c r="A440" s="27" t="s">
        <v>1584</v>
      </c>
      <c r="B440" s="47" t="s">
        <v>576</v>
      </c>
      <c r="C440" s="47"/>
      <c r="D440" s="47" t="s">
        <v>39</v>
      </c>
      <c r="E440" s="46" t="s">
        <v>667</v>
      </c>
      <c r="F440" s="46">
        <v>2</v>
      </c>
      <c r="G440" s="3"/>
      <c r="H440" s="4">
        <v>25</v>
      </c>
      <c r="I440" s="4">
        <f t="shared" si="7"/>
        <v>30.25</v>
      </c>
      <c r="J440" s="18"/>
      <c r="K440" s="20"/>
      <c r="L440" s="18"/>
    </row>
    <row r="441" spans="1:12" ht="30" customHeight="1" x14ac:dyDescent="0.3">
      <c r="A441" s="27" t="s">
        <v>1587</v>
      </c>
      <c r="B441" s="47" t="s">
        <v>576</v>
      </c>
      <c r="C441" s="47"/>
      <c r="D441" s="47" t="s">
        <v>39</v>
      </c>
      <c r="E441" s="46">
        <v>1970</v>
      </c>
      <c r="F441" s="46">
        <v>5</v>
      </c>
      <c r="G441" s="3"/>
      <c r="H441" s="4">
        <v>25</v>
      </c>
      <c r="I441" s="4">
        <f t="shared" si="7"/>
        <v>30.25</v>
      </c>
      <c r="J441" s="18"/>
      <c r="K441" s="20"/>
      <c r="L441" s="18"/>
    </row>
    <row r="442" spans="1:12" ht="30" customHeight="1" x14ac:dyDescent="0.3">
      <c r="A442" s="27" t="s">
        <v>1357</v>
      </c>
      <c r="B442" s="47" t="s">
        <v>12</v>
      </c>
      <c r="C442" s="47"/>
      <c r="D442" s="47" t="s">
        <v>39</v>
      </c>
      <c r="E442" s="46">
        <v>1989</v>
      </c>
      <c r="F442" s="46">
        <v>10</v>
      </c>
      <c r="G442" s="3"/>
      <c r="H442" s="4">
        <v>25</v>
      </c>
      <c r="I442" s="4">
        <f t="shared" si="7"/>
        <v>30.25</v>
      </c>
      <c r="J442" s="18" t="s">
        <v>10</v>
      </c>
      <c r="K442" s="20"/>
      <c r="L442" s="18"/>
    </row>
    <row r="443" spans="1:12" ht="30" customHeight="1" x14ac:dyDescent="0.3">
      <c r="A443" s="27" t="s">
        <v>932</v>
      </c>
      <c r="B443" s="47" t="s">
        <v>25</v>
      </c>
      <c r="C443" s="47"/>
      <c r="D443" s="47" t="s">
        <v>39</v>
      </c>
      <c r="E443" s="46">
        <v>1997</v>
      </c>
      <c r="F443" s="46">
        <f>2-1</f>
        <v>1</v>
      </c>
      <c r="G443" s="3"/>
      <c r="H443" s="4">
        <v>25</v>
      </c>
      <c r="I443" s="4">
        <f t="shared" si="7"/>
        <v>30.25</v>
      </c>
      <c r="J443" s="18"/>
      <c r="K443" s="20"/>
      <c r="L443" s="18"/>
    </row>
    <row r="444" spans="1:12" ht="30" customHeight="1" x14ac:dyDescent="0.3">
      <c r="A444" s="27" t="s">
        <v>928</v>
      </c>
      <c r="B444" s="47" t="s">
        <v>576</v>
      </c>
      <c r="C444" s="47"/>
      <c r="D444" s="47" t="s">
        <v>39</v>
      </c>
      <c r="E444" s="46">
        <v>1985</v>
      </c>
      <c r="F444" s="46">
        <v>7</v>
      </c>
      <c r="G444" s="3"/>
      <c r="H444" s="4">
        <v>25</v>
      </c>
      <c r="I444" s="4">
        <f t="shared" si="7"/>
        <v>30.25</v>
      </c>
      <c r="J444" s="18"/>
      <c r="K444" s="20"/>
      <c r="L444" s="18"/>
    </row>
    <row r="445" spans="1:12" ht="30" customHeight="1" x14ac:dyDescent="0.3">
      <c r="A445" s="27" t="s">
        <v>778</v>
      </c>
      <c r="B445" s="47" t="s">
        <v>576</v>
      </c>
      <c r="C445" s="47"/>
      <c r="D445" s="47" t="s">
        <v>39</v>
      </c>
      <c r="E445" s="46">
        <v>1995</v>
      </c>
      <c r="F445" s="46">
        <v>1</v>
      </c>
      <c r="G445" s="3"/>
      <c r="H445" s="4">
        <v>25</v>
      </c>
      <c r="I445" s="4">
        <f t="shared" si="7"/>
        <v>30.25</v>
      </c>
      <c r="J445" s="18"/>
      <c r="K445" s="20"/>
      <c r="L445" s="18"/>
    </row>
    <row r="446" spans="1:12" ht="30" customHeight="1" x14ac:dyDescent="0.3">
      <c r="A446" s="27" t="s">
        <v>1340</v>
      </c>
      <c r="B446" s="47" t="s">
        <v>433</v>
      </c>
      <c r="C446" s="47"/>
      <c r="D446" s="47" t="s">
        <v>39</v>
      </c>
      <c r="E446" s="46">
        <v>1989</v>
      </c>
      <c r="F446" s="46">
        <v>3</v>
      </c>
      <c r="G446" s="3"/>
      <c r="H446" s="4">
        <v>25</v>
      </c>
      <c r="I446" s="4">
        <f t="shared" si="7"/>
        <v>30.25</v>
      </c>
      <c r="J446" s="18" t="s">
        <v>10</v>
      </c>
      <c r="K446" s="20"/>
      <c r="L446" s="18"/>
    </row>
    <row r="447" spans="1:12" ht="30" customHeight="1" x14ac:dyDescent="0.3">
      <c r="A447" s="27" t="s">
        <v>1366</v>
      </c>
      <c r="B447" s="47" t="s">
        <v>9</v>
      </c>
      <c r="C447" s="47"/>
      <c r="D447" s="47" t="s">
        <v>39</v>
      </c>
      <c r="E447" s="46">
        <v>1999</v>
      </c>
      <c r="F447" s="46">
        <v>1</v>
      </c>
      <c r="G447" s="3"/>
      <c r="H447" s="4">
        <v>25</v>
      </c>
      <c r="I447" s="4">
        <f t="shared" si="7"/>
        <v>30.25</v>
      </c>
      <c r="J447" s="18" t="s">
        <v>10</v>
      </c>
      <c r="K447" s="20"/>
      <c r="L447" s="18"/>
    </row>
    <row r="448" spans="1:12" ht="30" customHeight="1" x14ac:dyDescent="0.3">
      <c r="A448" s="19" t="s">
        <v>636</v>
      </c>
      <c r="B448" s="3" t="s">
        <v>15</v>
      </c>
      <c r="C448" s="3"/>
      <c r="D448" s="3" t="s">
        <v>39</v>
      </c>
      <c r="E448" s="3">
        <v>1989</v>
      </c>
      <c r="F448" s="3">
        <v>2</v>
      </c>
      <c r="G448" s="3">
        <v>0.375</v>
      </c>
      <c r="H448" s="4">
        <v>25</v>
      </c>
      <c r="I448" s="4">
        <f t="shared" si="7"/>
        <v>30.25</v>
      </c>
      <c r="J448" s="18"/>
      <c r="K448" s="20"/>
      <c r="L448" s="18"/>
    </row>
    <row r="449" spans="1:12" ht="30" customHeight="1" x14ac:dyDescent="0.3">
      <c r="A449" s="19" t="s">
        <v>263</v>
      </c>
      <c r="B449" s="3" t="s">
        <v>9</v>
      </c>
      <c r="C449" s="3"/>
      <c r="D449" s="3" t="s">
        <v>39</v>
      </c>
      <c r="E449" s="3">
        <v>2003</v>
      </c>
      <c r="F449" s="3">
        <v>1</v>
      </c>
      <c r="G449" s="3"/>
      <c r="H449" s="4">
        <v>25</v>
      </c>
      <c r="I449" s="4">
        <f t="shared" si="7"/>
        <v>30.25</v>
      </c>
      <c r="J449" s="18"/>
      <c r="K449" s="20" t="s">
        <v>24</v>
      </c>
      <c r="L449" s="18"/>
    </row>
    <row r="450" spans="1:12" ht="30" customHeight="1" x14ac:dyDescent="0.3">
      <c r="A450" s="27" t="s">
        <v>1064</v>
      </c>
      <c r="B450" s="47" t="s">
        <v>681</v>
      </c>
      <c r="C450" s="47"/>
      <c r="D450" s="47" t="s">
        <v>39</v>
      </c>
      <c r="E450" s="46">
        <v>1979</v>
      </c>
      <c r="F450" s="46">
        <v>3</v>
      </c>
      <c r="G450" s="3"/>
      <c r="H450" s="4">
        <v>25</v>
      </c>
      <c r="I450" s="4">
        <f t="shared" si="7"/>
        <v>30.25</v>
      </c>
      <c r="J450" s="18"/>
      <c r="K450" s="20"/>
      <c r="L450" s="18"/>
    </row>
    <row r="451" spans="1:12" ht="30" customHeight="1" x14ac:dyDescent="0.3">
      <c r="A451" s="27" t="s">
        <v>873</v>
      </c>
      <c r="B451" s="47" t="s">
        <v>315</v>
      </c>
      <c r="C451" s="47"/>
      <c r="D451" s="47" t="s">
        <v>39</v>
      </c>
      <c r="E451" s="46">
        <v>1983</v>
      </c>
      <c r="F451" s="46">
        <v>1</v>
      </c>
      <c r="G451" s="3"/>
      <c r="H451" s="4">
        <v>25</v>
      </c>
      <c r="I451" s="4">
        <f t="shared" si="7"/>
        <v>30.25</v>
      </c>
      <c r="J451" s="18"/>
      <c r="K451" s="20"/>
      <c r="L451" s="18"/>
    </row>
    <row r="452" spans="1:12" ht="30" customHeight="1" x14ac:dyDescent="0.3">
      <c r="A452" s="27" t="s">
        <v>1261</v>
      </c>
      <c r="B452" s="47" t="s">
        <v>681</v>
      </c>
      <c r="C452" s="47"/>
      <c r="D452" s="47" t="s">
        <v>39</v>
      </c>
      <c r="E452" s="46">
        <v>1988</v>
      </c>
      <c r="F452" s="46">
        <v>12</v>
      </c>
      <c r="G452" s="3"/>
      <c r="H452" s="4">
        <v>25</v>
      </c>
      <c r="I452" s="4">
        <f t="shared" si="7"/>
        <v>30.25</v>
      </c>
      <c r="J452" s="18" t="s">
        <v>10</v>
      </c>
      <c r="K452" s="20"/>
      <c r="L452" s="18"/>
    </row>
    <row r="453" spans="1:12" ht="30" customHeight="1" x14ac:dyDescent="0.3">
      <c r="A453" s="19" t="s">
        <v>542</v>
      </c>
      <c r="B453" s="3" t="s">
        <v>18</v>
      </c>
      <c r="C453" s="3"/>
      <c r="D453" s="3" t="s">
        <v>39</v>
      </c>
      <c r="E453" s="3">
        <v>1979</v>
      </c>
      <c r="F453" s="3">
        <v>7</v>
      </c>
      <c r="G453" s="3"/>
      <c r="H453" s="4">
        <v>25</v>
      </c>
      <c r="I453" s="4">
        <f t="shared" si="7"/>
        <v>30.25</v>
      </c>
      <c r="J453" s="18"/>
      <c r="K453" s="20"/>
      <c r="L453" s="18"/>
    </row>
    <row r="454" spans="1:12" ht="30" customHeight="1" x14ac:dyDescent="0.3">
      <c r="A454" s="27" t="s">
        <v>1338</v>
      </c>
      <c r="B454" s="47" t="s">
        <v>15</v>
      </c>
      <c r="C454" s="47"/>
      <c r="D454" s="47" t="s">
        <v>39</v>
      </c>
      <c r="E454" s="46">
        <v>1987</v>
      </c>
      <c r="F454" s="46">
        <v>1</v>
      </c>
      <c r="G454" s="3"/>
      <c r="H454" s="4">
        <v>25</v>
      </c>
      <c r="I454" s="4">
        <f t="shared" si="7"/>
        <v>30.25</v>
      </c>
      <c r="J454" s="18" t="s">
        <v>10</v>
      </c>
      <c r="K454" s="20"/>
      <c r="L454" s="18"/>
    </row>
    <row r="455" spans="1:12" ht="30" customHeight="1" x14ac:dyDescent="0.3">
      <c r="A455" s="27" t="s">
        <v>1055</v>
      </c>
      <c r="B455" s="47" t="s">
        <v>304</v>
      </c>
      <c r="C455" s="47"/>
      <c r="D455" s="47" t="s">
        <v>39</v>
      </c>
      <c r="E455" s="46">
        <v>1983</v>
      </c>
      <c r="F455" s="46">
        <v>1</v>
      </c>
      <c r="G455" s="3"/>
      <c r="H455" s="4">
        <v>25</v>
      </c>
      <c r="I455" s="4">
        <f t="shared" si="7"/>
        <v>30.25</v>
      </c>
      <c r="J455" s="18"/>
      <c r="K455" s="20"/>
      <c r="L455" s="18"/>
    </row>
    <row r="456" spans="1:12" ht="30" customHeight="1" x14ac:dyDescent="0.3">
      <c r="A456" s="58" t="s">
        <v>1293</v>
      </c>
      <c r="B456" s="3" t="s">
        <v>11</v>
      </c>
      <c r="C456" s="3"/>
      <c r="D456" s="3" t="s">
        <v>39</v>
      </c>
      <c r="E456" s="3">
        <v>1983</v>
      </c>
      <c r="F456" s="3">
        <v>1</v>
      </c>
      <c r="G456" s="3"/>
      <c r="H456" s="4">
        <v>25</v>
      </c>
      <c r="I456" s="4">
        <f t="shared" si="7"/>
        <v>30.25</v>
      </c>
      <c r="J456" s="18" t="s">
        <v>10</v>
      </c>
      <c r="K456" s="20"/>
      <c r="L456" s="18"/>
    </row>
    <row r="457" spans="1:12" ht="30" customHeight="1" x14ac:dyDescent="0.3">
      <c r="A457" s="19" t="s">
        <v>529</v>
      </c>
      <c r="B457" s="3" t="s">
        <v>9</v>
      </c>
      <c r="C457" s="3"/>
      <c r="D457" s="3" t="s">
        <v>39</v>
      </c>
      <c r="E457" s="3">
        <v>1998</v>
      </c>
      <c r="F457" s="3">
        <v>1</v>
      </c>
      <c r="G457" s="3"/>
      <c r="H457" s="4">
        <v>25</v>
      </c>
      <c r="I457" s="4">
        <f t="shared" si="7"/>
        <v>30.25</v>
      </c>
      <c r="J457" s="18"/>
      <c r="K457" s="20"/>
      <c r="L457" s="18"/>
    </row>
    <row r="458" spans="1:12" ht="30" customHeight="1" x14ac:dyDescent="0.3">
      <c r="A458" s="27" t="s">
        <v>1467</v>
      </c>
      <c r="B458" s="47" t="s">
        <v>9</v>
      </c>
      <c r="C458" s="47"/>
      <c r="D458" s="47" t="s">
        <v>39</v>
      </c>
      <c r="E458" s="46">
        <v>1985</v>
      </c>
      <c r="F458" s="46">
        <v>3</v>
      </c>
      <c r="G458" s="3"/>
      <c r="H458" s="4">
        <v>25</v>
      </c>
      <c r="I458" s="4">
        <f t="shared" si="7"/>
        <v>30.25</v>
      </c>
      <c r="J458" s="18" t="s">
        <v>10</v>
      </c>
      <c r="K458" s="20"/>
      <c r="L458" s="18"/>
    </row>
    <row r="459" spans="1:12" ht="30" customHeight="1" x14ac:dyDescent="0.3">
      <c r="A459" s="27" t="s">
        <v>1026</v>
      </c>
      <c r="B459" s="47" t="s">
        <v>304</v>
      </c>
      <c r="C459" s="47"/>
      <c r="D459" s="47" t="s">
        <v>39</v>
      </c>
      <c r="E459" s="46">
        <v>1970</v>
      </c>
      <c r="F459" s="46">
        <v>3</v>
      </c>
      <c r="G459" s="3"/>
      <c r="H459" s="4">
        <v>25</v>
      </c>
      <c r="I459" s="4">
        <f t="shared" si="7"/>
        <v>30.25</v>
      </c>
      <c r="J459" s="18" t="s">
        <v>10</v>
      </c>
      <c r="K459" s="20"/>
      <c r="L459" s="18"/>
    </row>
    <row r="460" spans="1:12" ht="30" customHeight="1" x14ac:dyDescent="0.3">
      <c r="A460" s="27" t="s">
        <v>1344</v>
      </c>
      <c r="B460" s="47" t="s">
        <v>331</v>
      </c>
      <c r="C460" s="47"/>
      <c r="D460" s="47" t="s">
        <v>39</v>
      </c>
      <c r="E460" s="46">
        <v>1989</v>
      </c>
      <c r="F460" s="46">
        <v>2</v>
      </c>
      <c r="G460" s="3"/>
      <c r="H460" s="4">
        <v>25</v>
      </c>
      <c r="I460" s="4">
        <f t="shared" si="7"/>
        <v>30.25</v>
      </c>
      <c r="J460" s="18" t="s">
        <v>10</v>
      </c>
      <c r="K460" s="20"/>
      <c r="L460" s="18"/>
    </row>
    <row r="461" spans="1:12" ht="30" customHeight="1" x14ac:dyDescent="0.3">
      <c r="A461" s="27" t="s">
        <v>1067</v>
      </c>
      <c r="B461" s="47" t="s">
        <v>12</v>
      </c>
      <c r="C461" s="47"/>
      <c r="D461" s="47" t="s">
        <v>39</v>
      </c>
      <c r="E461" s="46">
        <v>1981</v>
      </c>
      <c r="F461" s="46">
        <v>1</v>
      </c>
      <c r="G461" s="3"/>
      <c r="H461" s="4">
        <v>25</v>
      </c>
      <c r="I461" s="4">
        <f t="shared" si="7"/>
        <v>30.25</v>
      </c>
      <c r="J461" s="18"/>
      <c r="K461" s="20"/>
      <c r="L461" s="18"/>
    </row>
    <row r="462" spans="1:12" ht="30" customHeight="1" x14ac:dyDescent="0.3">
      <c r="A462" s="27" t="s">
        <v>842</v>
      </c>
      <c r="B462" s="47" t="s">
        <v>9</v>
      </c>
      <c r="C462" s="47"/>
      <c r="D462" s="47" t="s">
        <v>39</v>
      </c>
      <c r="E462" s="46">
        <v>1979</v>
      </c>
      <c r="F462" s="46">
        <v>1</v>
      </c>
      <c r="G462" s="3"/>
      <c r="H462" s="4">
        <v>25</v>
      </c>
      <c r="I462" s="4">
        <f t="shared" si="7"/>
        <v>30.25</v>
      </c>
      <c r="J462" s="18" t="s">
        <v>10</v>
      </c>
      <c r="K462" s="20"/>
      <c r="L462" s="18"/>
    </row>
    <row r="463" spans="1:12" ht="30" customHeight="1" x14ac:dyDescent="0.3">
      <c r="A463" s="27" t="s">
        <v>360</v>
      </c>
      <c r="B463" s="47" t="s">
        <v>331</v>
      </c>
      <c r="C463" s="47"/>
      <c r="D463" s="47" t="s">
        <v>39</v>
      </c>
      <c r="E463" s="46">
        <v>1964</v>
      </c>
      <c r="F463" s="46">
        <v>1</v>
      </c>
      <c r="G463" s="3"/>
      <c r="H463" s="4">
        <v>25</v>
      </c>
      <c r="I463" s="4">
        <f t="shared" si="7"/>
        <v>30.25</v>
      </c>
      <c r="J463" s="18"/>
      <c r="K463" s="20"/>
      <c r="L463" s="18"/>
    </row>
    <row r="464" spans="1:12" ht="30" customHeight="1" x14ac:dyDescent="0.3">
      <c r="A464" s="27" t="s">
        <v>268</v>
      </c>
      <c r="B464" s="47" t="s">
        <v>304</v>
      </c>
      <c r="C464" s="47"/>
      <c r="D464" s="47" t="s">
        <v>39</v>
      </c>
      <c r="E464" s="50" t="s">
        <v>324</v>
      </c>
      <c r="F464" s="46">
        <v>1</v>
      </c>
      <c r="G464" s="3"/>
      <c r="H464" s="4">
        <v>25</v>
      </c>
      <c r="I464" s="4">
        <f t="shared" si="7"/>
        <v>30.25</v>
      </c>
      <c r="J464" s="18"/>
      <c r="K464" s="20"/>
      <c r="L464" s="18"/>
    </row>
    <row r="465" spans="1:12" ht="30" customHeight="1" x14ac:dyDescent="0.3">
      <c r="A465" s="27" t="s">
        <v>1200</v>
      </c>
      <c r="B465" s="47" t="s">
        <v>12</v>
      </c>
      <c r="C465" s="47"/>
      <c r="D465" s="47" t="s">
        <v>39</v>
      </c>
      <c r="E465" s="46">
        <v>1998</v>
      </c>
      <c r="F465" s="46">
        <v>6</v>
      </c>
      <c r="G465" s="3"/>
      <c r="H465" s="4">
        <v>25</v>
      </c>
      <c r="I465" s="4">
        <f t="shared" si="7"/>
        <v>30.25</v>
      </c>
      <c r="J465" s="18"/>
      <c r="K465" s="20" t="s">
        <v>24</v>
      </c>
      <c r="L465" s="18"/>
    </row>
    <row r="466" spans="1:12" ht="30" customHeight="1" x14ac:dyDescent="0.3">
      <c r="A466" s="27" t="s">
        <v>1339</v>
      </c>
      <c r="B466" s="47" t="s">
        <v>681</v>
      </c>
      <c r="C466" s="47"/>
      <c r="D466" s="47" t="s">
        <v>39</v>
      </c>
      <c r="E466" s="46">
        <v>1983</v>
      </c>
      <c r="F466" s="46">
        <v>1</v>
      </c>
      <c r="G466" s="3"/>
      <c r="H466" s="4">
        <v>25</v>
      </c>
      <c r="I466" s="4">
        <f t="shared" si="7"/>
        <v>30.25</v>
      </c>
      <c r="J466" s="18"/>
      <c r="K466" s="20"/>
      <c r="L466" s="18"/>
    </row>
    <row r="467" spans="1:12" ht="30" customHeight="1" x14ac:dyDescent="0.3">
      <c r="A467" s="27" t="s">
        <v>538</v>
      </c>
      <c r="B467" s="47" t="s">
        <v>681</v>
      </c>
      <c r="C467" s="47"/>
      <c r="D467" s="47" t="s">
        <v>39</v>
      </c>
      <c r="E467" s="46">
        <v>2005</v>
      </c>
      <c r="F467" s="46">
        <v>1</v>
      </c>
      <c r="G467" s="3"/>
      <c r="H467" s="4">
        <v>25</v>
      </c>
      <c r="I467" s="4">
        <f t="shared" si="7"/>
        <v>30.25</v>
      </c>
      <c r="J467" s="18" t="s">
        <v>10</v>
      </c>
      <c r="K467" s="20"/>
      <c r="L467" s="18"/>
    </row>
    <row r="468" spans="1:12" ht="30" customHeight="1" x14ac:dyDescent="0.3">
      <c r="A468" s="19" t="s">
        <v>413</v>
      </c>
      <c r="B468" s="3" t="s">
        <v>19</v>
      </c>
      <c r="C468" s="3"/>
      <c r="D468" s="3" t="s">
        <v>39</v>
      </c>
      <c r="E468" s="3">
        <v>1990</v>
      </c>
      <c r="F468" s="3">
        <v>1</v>
      </c>
      <c r="G468" s="3"/>
      <c r="H468" s="4">
        <v>25</v>
      </c>
      <c r="I468" s="4">
        <f t="shared" si="7"/>
        <v>30.25</v>
      </c>
      <c r="J468" s="18"/>
      <c r="K468" s="20"/>
      <c r="L468" s="18"/>
    </row>
    <row r="469" spans="1:12" ht="30" customHeight="1" x14ac:dyDescent="0.3">
      <c r="A469" s="27" t="s">
        <v>373</v>
      </c>
      <c r="B469" s="47" t="s">
        <v>12</v>
      </c>
      <c r="C469" s="47"/>
      <c r="D469" s="47" t="s">
        <v>39</v>
      </c>
      <c r="E469" s="46">
        <v>1978</v>
      </c>
      <c r="F469" s="46">
        <v>1</v>
      </c>
      <c r="G469" s="3"/>
      <c r="H469" s="4">
        <v>25</v>
      </c>
      <c r="I469" s="4">
        <f t="shared" si="7"/>
        <v>30.25</v>
      </c>
      <c r="J469" s="18"/>
      <c r="K469" s="20"/>
      <c r="L469" s="18"/>
    </row>
    <row r="470" spans="1:12" ht="30" customHeight="1" x14ac:dyDescent="0.3">
      <c r="A470" s="27" t="s">
        <v>1471</v>
      </c>
      <c r="B470" s="47" t="s">
        <v>28</v>
      </c>
      <c r="C470" s="47"/>
      <c r="D470" s="47" t="s">
        <v>39</v>
      </c>
      <c r="E470" s="46">
        <v>1989</v>
      </c>
      <c r="F470" s="46">
        <v>3</v>
      </c>
      <c r="G470" s="3"/>
      <c r="H470" s="4">
        <v>25</v>
      </c>
      <c r="I470" s="4">
        <f t="shared" si="7"/>
        <v>30.25</v>
      </c>
      <c r="J470" s="18" t="s">
        <v>10</v>
      </c>
      <c r="K470" s="20"/>
      <c r="L470" s="18"/>
    </row>
    <row r="471" spans="1:12" ht="30" customHeight="1" x14ac:dyDescent="0.3">
      <c r="A471" s="27" t="s">
        <v>1195</v>
      </c>
      <c r="B471" s="47" t="s">
        <v>576</v>
      </c>
      <c r="C471" s="47"/>
      <c r="D471" s="47" t="s">
        <v>39</v>
      </c>
      <c r="E471" s="46">
        <v>1971</v>
      </c>
      <c r="F471" s="46">
        <v>1</v>
      </c>
      <c r="G471" s="3"/>
      <c r="H471" s="4">
        <v>25</v>
      </c>
      <c r="I471" s="4">
        <f t="shared" si="7"/>
        <v>30.25</v>
      </c>
      <c r="J471" s="18" t="s">
        <v>10</v>
      </c>
      <c r="K471" s="20"/>
      <c r="L471" s="18"/>
    </row>
    <row r="472" spans="1:12" ht="30" customHeight="1" x14ac:dyDescent="0.3">
      <c r="A472" s="19" t="s">
        <v>465</v>
      </c>
      <c r="B472" s="3" t="s">
        <v>11</v>
      </c>
      <c r="C472" s="3"/>
      <c r="D472" s="3" t="s">
        <v>39</v>
      </c>
      <c r="E472" s="3">
        <v>2008</v>
      </c>
      <c r="F472" s="3">
        <v>12</v>
      </c>
      <c r="G472" s="3"/>
      <c r="H472" s="4">
        <v>25</v>
      </c>
      <c r="I472" s="4">
        <f t="shared" si="7"/>
        <v>30.25</v>
      </c>
      <c r="J472" s="18"/>
      <c r="K472" s="20" t="s">
        <v>24</v>
      </c>
      <c r="L472" s="18"/>
    </row>
    <row r="473" spans="1:12" ht="30" customHeight="1" x14ac:dyDescent="0.3">
      <c r="A473" s="27" t="s">
        <v>1247</v>
      </c>
      <c r="B473" s="47" t="s">
        <v>12</v>
      </c>
      <c r="C473" s="47"/>
      <c r="D473" s="47" t="s">
        <v>39</v>
      </c>
      <c r="E473" s="46">
        <v>1981</v>
      </c>
      <c r="F473" s="46">
        <v>8</v>
      </c>
      <c r="G473" s="3"/>
      <c r="H473" s="4">
        <v>25</v>
      </c>
      <c r="I473" s="4">
        <f t="shared" si="7"/>
        <v>30.25</v>
      </c>
      <c r="J473" s="18"/>
      <c r="K473" s="20"/>
      <c r="L473" s="18"/>
    </row>
    <row r="474" spans="1:12" ht="30" customHeight="1" x14ac:dyDescent="0.3">
      <c r="A474" s="27" t="s">
        <v>1027</v>
      </c>
      <c r="B474" s="47" t="s">
        <v>433</v>
      </c>
      <c r="C474" s="47"/>
      <c r="D474" s="47" t="s">
        <v>39</v>
      </c>
      <c r="E474" s="46">
        <v>1975</v>
      </c>
      <c r="F474" s="46">
        <v>2</v>
      </c>
      <c r="G474" s="3"/>
      <c r="H474" s="4">
        <v>25</v>
      </c>
      <c r="I474" s="4">
        <f t="shared" ref="I474:I531" si="8">H474*$L$7</f>
        <v>30.25</v>
      </c>
      <c r="J474" s="18"/>
      <c r="K474" s="20"/>
      <c r="L474" s="18"/>
    </row>
    <row r="475" spans="1:12" ht="30" customHeight="1" x14ac:dyDescent="0.3">
      <c r="A475" s="27" t="s">
        <v>1395</v>
      </c>
      <c r="B475" s="47" t="s">
        <v>576</v>
      </c>
      <c r="C475" s="47"/>
      <c r="D475" s="47" t="s">
        <v>39</v>
      </c>
      <c r="E475" s="46">
        <v>1993</v>
      </c>
      <c r="F475" s="46">
        <v>2</v>
      </c>
      <c r="G475" s="3"/>
      <c r="H475" s="4">
        <v>25</v>
      </c>
      <c r="I475" s="4">
        <f t="shared" si="8"/>
        <v>30.25</v>
      </c>
      <c r="J475" s="18" t="s">
        <v>10</v>
      </c>
      <c r="K475" s="20"/>
      <c r="L475" s="18"/>
    </row>
    <row r="476" spans="1:12" ht="30" customHeight="1" x14ac:dyDescent="0.3">
      <c r="A476" s="19" t="s">
        <v>701</v>
      </c>
      <c r="B476" s="3" t="s">
        <v>576</v>
      </c>
      <c r="C476" s="3"/>
      <c r="D476" s="3" t="s">
        <v>39</v>
      </c>
      <c r="E476" s="3">
        <v>1983</v>
      </c>
      <c r="F476" s="3">
        <f>12-10</f>
        <v>2</v>
      </c>
      <c r="G476" s="3"/>
      <c r="H476" s="4">
        <v>25</v>
      </c>
      <c r="I476" s="4">
        <f t="shared" si="8"/>
        <v>30.25</v>
      </c>
      <c r="J476" s="18"/>
      <c r="K476" s="20"/>
      <c r="L476" s="18"/>
    </row>
    <row r="477" spans="1:12" ht="30" customHeight="1" x14ac:dyDescent="0.3">
      <c r="A477" s="27" t="s">
        <v>1573</v>
      </c>
      <c r="B477" s="47" t="s">
        <v>576</v>
      </c>
      <c r="C477" s="47"/>
      <c r="D477" s="47" t="s">
        <v>39</v>
      </c>
      <c r="E477" s="46">
        <v>1979</v>
      </c>
      <c r="F477" s="46">
        <v>5</v>
      </c>
      <c r="G477" s="3"/>
      <c r="H477" s="4">
        <v>25</v>
      </c>
      <c r="I477" s="4">
        <f t="shared" si="8"/>
        <v>30.25</v>
      </c>
      <c r="J477" s="18" t="s">
        <v>10</v>
      </c>
      <c r="K477" s="20"/>
      <c r="L477" s="18"/>
    </row>
    <row r="478" spans="1:12" ht="30" customHeight="1" x14ac:dyDescent="0.3">
      <c r="A478" s="27" t="s">
        <v>1574</v>
      </c>
      <c r="B478" s="47" t="s">
        <v>576</v>
      </c>
      <c r="C478" s="47"/>
      <c r="D478" s="47" t="s">
        <v>39</v>
      </c>
      <c r="E478" s="46">
        <v>1981</v>
      </c>
      <c r="F478" s="46">
        <v>2</v>
      </c>
      <c r="G478" s="3"/>
      <c r="H478" s="4">
        <v>25</v>
      </c>
      <c r="I478" s="4">
        <f t="shared" si="8"/>
        <v>30.25</v>
      </c>
      <c r="J478" s="18" t="s">
        <v>10</v>
      </c>
      <c r="K478" s="20"/>
      <c r="L478" s="18"/>
    </row>
    <row r="479" spans="1:12" ht="30" customHeight="1" x14ac:dyDescent="0.3">
      <c r="A479" s="27" t="s">
        <v>1575</v>
      </c>
      <c r="B479" s="47" t="s">
        <v>576</v>
      </c>
      <c r="C479" s="47"/>
      <c r="D479" s="47" t="s">
        <v>39</v>
      </c>
      <c r="E479" s="46">
        <v>2003</v>
      </c>
      <c r="F479" s="46">
        <v>24</v>
      </c>
      <c r="G479" s="3"/>
      <c r="H479" s="4">
        <v>25</v>
      </c>
      <c r="I479" s="4">
        <f t="shared" si="8"/>
        <v>30.25</v>
      </c>
      <c r="J479" s="18" t="s">
        <v>10</v>
      </c>
      <c r="K479" s="20"/>
      <c r="L479" s="18"/>
    </row>
    <row r="480" spans="1:12" ht="30" customHeight="1" x14ac:dyDescent="0.3">
      <c r="A480" s="19" t="s">
        <v>321</v>
      </c>
      <c r="B480" s="3" t="s">
        <v>93</v>
      </c>
      <c r="C480" s="3"/>
      <c r="D480" s="3" t="s">
        <v>255</v>
      </c>
      <c r="E480" s="3">
        <v>1998</v>
      </c>
      <c r="F480" s="3">
        <v>1</v>
      </c>
      <c r="G480" s="3"/>
      <c r="H480" s="4">
        <v>25</v>
      </c>
      <c r="I480" s="4">
        <f t="shared" si="8"/>
        <v>30.25</v>
      </c>
      <c r="J480" s="3"/>
      <c r="K480" s="20"/>
      <c r="L480" s="18"/>
    </row>
    <row r="481" spans="1:12" ht="30" customHeight="1" x14ac:dyDescent="0.3">
      <c r="A481" s="27" t="s">
        <v>1463</v>
      </c>
      <c r="B481" s="47" t="s">
        <v>1462</v>
      </c>
      <c r="C481" s="47"/>
      <c r="D481" s="47" t="s">
        <v>255</v>
      </c>
      <c r="E481" s="46">
        <v>1970</v>
      </c>
      <c r="F481" s="46">
        <v>1</v>
      </c>
      <c r="G481" s="3"/>
      <c r="H481" s="4">
        <v>25</v>
      </c>
      <c r="I481" s="4">
        <f t="shared" si="8"/>
        <v>30.25</v>
      </c>
      <c r="J481" s="18" t="s">
        <v>10</v>
      </c>
      <c r="K481" s="20"/>
      <c r="L481" s="18"/>
    </row>
    <row r="482" spans="1:12" ht="30" customHeight="1" x14ac:dyDescent="0.3">
      <c r="A482" s="19" t="s">
        <v>721</v>
      </c>
      <c r="B482" s="3" t="s">
        <v>381</v>
      </c>
      <c r="C482" s="3"/>
      <c r="D482" s="3" t="s">
        <v>255</v>
      </c>
      <c r="E482" s="3">
        <v>2015</v>
      </c>
      <c r="F482" s="3">
        <v>1</v>
      </c>
      <c r="G482" s="3"/>
      <c r="H482" s="4">
        <v>25</v>
      </c>
      <c r="I482" s="4">
        <f t="shared" si="8"/>
        <v>30.25</v>
      </c>
      <c r="J482" s="18"/>
      <c r="K482" s="20"/>
      <c r="L482" s="18"/>
    </row>
    <row r="483" spans="1:12" ht="30" customHeight="1" x14ac:dyDescent="0.3">
      <c r="A483" s="58" t="s">
        <v>195</v>
      </c>
      <c r="B483" s="3" t="s">
        <v>196</v>
      </c>
      <c r="C483" s="3"/>
      <c r="D483" s="3" t="s">
        <v>260</v>
      </c>
      <c r="E483" s="70" t="s">
        <v>169</v>
      </c>
      <c r="F483" s="3">
        <v>18</v>
      </c>
      <c r="G483" s="3"/>
      <c r="H483" s="4">
        <v>25</v>
      </c>
      <c r="I483" s="4">
        <f t="shared" si="8"/>
        <v>30.25</v>
      </c>
      <c r="J483" s="18"/>
      <c r="K483" s="20"/>
      <c r="L483" s="18"/>
    </row>
    <row r="484" spans="1:12" ht="30" customHeight="1" x14ac:dyDescent="0.3">
      <c r="A484" s="58" t="s">
        <v>205</v>
      </c>
      <c r="B484" s="3" t="s">
        <v>206</v>
      </c>
      <c r="C484" s="3"/>
      <c r="D484" s="3" t="s">
        <v>260</v>
      </c>
      <c r="E484" s="70" t="s">
        <v>169</v>
      </c>
      <c r="F484" s="3">
        <v>4</v>
      </c>
      <c r="G484" s="3"/>
      <c r="H484" s="4">
        <v>25</v>
      </c>
      <c r="I484" s="4">
        <f t="shared" si="8"/>
        <v>30.25</v>
      </c>
      <c r="J484" s="18"/>
      <c r="K484" s="20"/>
      <c r="L484" s="18"/>
    </row>
    <row r="485" spans="1:12" ht="30" customHeight="1" x14ac:dyDescent="0.3">
      <c r="A485" s="58" t="s">
        <v>187</v>
      </c>
      <c r="B485" s="3" t="s">
        <v>188</v>
      </c>
      <c r="C485" s="3"/>
      <c r="D485" s="3" t="s">
        <v>260</v>
      </c>
      <c r="E485" s="70" t="s">
        <v>169</v>
      </c>
      <c r="F485" s="3">
        <v>2</v>
      </c>
      <c r="G485" s="3"/>
      <c r="H485" s="4">
        <v>25</v>
      </c>
      <c r="I485" s="4">
        <f t="shared" si="8"/>
        <v>30.25</v>
      </c>
      <c r="J485" s="18"/>
      <c r="K485" s="20"/>
      <c r="L485" s="18"/>
    </row>
    <row r="486" spans="1:12" ht="30" customHeight="1" x14ac:dyDescent="0.3">
      <c r="A486" s="58" t="s">
        <v>207</v>
      </c>
      <c r="B486" s="3" t="s">
        <v>206</v>
      </c>
      <c r="C486" s="3"/>
      <c r="D486" s="3" t="s">
        <v>260</v>
      </c>
      <c r="E486" s="70" t="s">
        <v>169</v>
      </c>
      <c r="F486" s="3">
        <v>3</v>
      </c>
      <c r="G486" s="3"/>
      <c r="H486" s="4">
        <v>25</v>
      </c>
      <c r="I486" s="4">
        <f t="shared" si="8"/>
        <v>30.25</v>
      </c>
      <c r="J486" s="18"/>
      <c r="K486" s="20"/>
      <c r="L486" s="18"/>
    </row>
    <row r="487" spans="1:12" ht="30" customHeight="1" x14ac:dyDescent="0.3">
      <c r="A487" s="58" t="s">
        <v>208</v>
      </c>
      <c r="B487" s="3" t="s">
        <v>206</v>
      </c>
      <c r="C487" s="3"/>
      <c r="D487" s="3" t="s">
        <v>260</v>
      </c>
      <c r="E487" s="70" t="s">
        <v>169</v>
      </c>
      <c r="F487" s="3">
        <v>6</v>
      </c>
      <c r="G487" s="3"/>
      <c r="H487" s="4">
        <v>25</v>
      </c>
      <c r="I487" s="4">
        <f t="shared" si="8"/>
        <v>30.25</v>
      </c>
      <c r="J487" s="18"/>
      <c r="K487" s="20"/>
      <c r="L487" s="18"/>
    </row>
    <row r="488" spans="1:12" ht="30" customHeight="1" x14ac:dyDescent="0.3">
      <c r="A488" s="58" t="s">
        <v>217</v>
      </c>
      <c r="B488" s="3" t="s">
        <v>216</v>
      </c>
      <c r="C488" s="3"/>
      <c r="D488" s="3" t="s">
        <v>260</v>
      </c>
      <c r="E488" s="70" t="s">
        <v>169</v>
      </c>
      <c r="F488" s="3">
        <v>2</v>
      </c>
      <c r="G488" s="3"/>
      <c r="H488" s="4">
        <v>25</v>
      </c>
      <c r="I488" s="4">
        <f t="shared" si="8"/>
        <v>30.25</v>
      </c>
      <c r="J488" s="18"/>
      <c r="K488" s="20"/>
      <c r="L488" s="18"/>
    </row>
    <row r="489" spans="1:12" ht="30" customHeight="1" x14ac:dyDescent="0.3">
      <c r="A489" s="58" t="s">
        <v>177</v>
      </c>
      <c r="B489" s="3" t="s">
        <v>178</v>
      </c>
      <c r="C489" s="3"/>
      <c r="D489" s="3" t="s">
        <v>260</v>
      </c>
      <c r="E489" s="70" t="s">
        <v>169</v>
      </c>
      <c r="F489" s="3">
        <v>8</v>
      </c>
      <c r="G489" s="3"/>
      <c r="H489" s="4">
        <v>25</v>
      </c>
      <c r="I489" s="4">
        <f t="shared" si="8"/>
        <v>30.25</v>
      </c>
      <c r="J489" s="18"/>
      <c r="K489" s="20"/>
      <c r="L489" s="18"/>
    </row>
    <row r="490" spans="1:12" ht="30" customHeight="1" x14ac:dyDescent="0.3">
      <c r="A490" s="58" t="s">
        <v>180</v>
      </c>
      <c r="B490" s="3" t="s">
        <v>178</v>
      </c>
      <c r="C490" s="3"/>
      <c r="D490" s="3" t="s">
        <v>260</v>
      </c>
      <c r="E490" s="70" t="s">
        <v>169</v>
      </c>
      <c r="F490" s="3">
        <v>2</v>
      </c>
      <c r="G490" s="3"/>
      <c r="H490" s="4">
        <v>25</v>
      </c>
      <c r="I490" s="4">
        <f t="shared" si="8"/>
        <v>30.25</v>
      </c>
      <c r="J490" s="18"/>
      <c r="K490" s="20"/>
      <c r="L490" s="18"/>
    </row>
    <row r="491" spans="1:12" ht="30" customHeight="1" x14ac:dyDescent="0.3">
      <c r="A491" s="58" t="s">
        <v>183</v>
      </c>
      <c r="B491" s="3" t="s">
        <v>178</v>
      </c>
      <c r="C491" s="3"/>
      <c r="D491" s="3" t="s">
        <v>260</v>
      </c>
      <c r="E491" s="70" t="s">
        <v>169</v>
      </c>
      <c r="F491" s="3">
        <v>5</v>
      </c>
      <c r="G491" s="3"/>
      <c r="H491" s="4">
        <v>25</v>
      </c>
      <c r="I491" s="4">
        <f t="shared" si="8"/>
        <v>30.25</v>
      </c>
      <c r="J491" s="18"/>
      <c r="K491" s="20"/>
      <c r="L491" s="18"/>
    </row>
    <row r="492" spans="1:12" ht="30" customHeight="1" x14ac:dyDescent="0.3">
      <c r="A492" s="58" t="s">
        <v>184</v>
      </c>
      <c r="B492" s="3" t="s">
        <v>178</v>
      </c>
      <c r="C492" s="3"/>
      <c r="D492" s="3" t="s">
        <v>260</v>
      </c>
      <c r="E492" s="70" t="s">
        <v>169</v>
      </c>
      <c r="F492" s="3">
        <v>4</v>
      </c>
      <c r="G492" s="3"/>
      <c r="H492" s="4">
        <v>25</v>
      </c>
      <c r="I492" s="4">
        <f t="shared" si="8"/>
        <v>30.25</v>
      </c>
      <c r="J492" s="18"/>
      <c r="K492" s="20"/>
      <c r="L492" s="18"/>
    </row>
    <row r="493" spans="1:12" ht="30" customHeight="1" x14ac:dyDescent="0.3">
      <c r="A493" s="58" t="s">
        <v>191</v>
      </c>
      <c r="B493" s="3" t="s">
        <v>192</v>
      </c>
      <c r="C493" s="3"/>
      <c r="D493" s="3" t="s">
        <v>260</v>
      </c>
      <c r="E493" s="70" t="s">
        <v>169</v>
      </c>
      <c r="F493" s="3">
        <v>1</v>
      </c>
      <c r="G493" s="3"/>
      <c r="H493" s="4">
        <v>25</v>
      </c>
      <c r="I493" s="4">
        <f t="shared" si="8"/>
        <v>30.25</v>
      </c>
      <c r="J493" s="18"/>
      <c r="K493" s="20"/>
      <c r="L493" s="18"/>
    </row>
    <row r="494" spans="1:12" ht="30" customHeight="1" x14ac:dyDescent="0.3">
      <c r="A494" s="58" t="s">
        <v>191</v>
      </c>
      <c r="B494" s="3" t="s">
        <v>196</v>
      </c>
      <c r="C494" s="3"/>
      <c r="D494" s="3" t="s">
        <v>260</v>
      </c>
      <c r="E494" s="70" t="s">
        <v>169</v>
      </c>
      <c r="F494" s="3">
        <v>7</v>
      </c>
      <c r="G494" s="3"/>
      <c r="H494" s="4">
        <v>25</v>
      </c>
      <c r="I494" s="4">
        <f t="shared" si="8"/>
        <v>30.25</v>
      </c>
      <c r="J494" s="18"/>
      <c r="K494" s="20"/>
      <c r="L494" s="18"/>
    </row>
    <row r="495" spans="1:12" ht="30" customHeight="1" x14ac:dyDescent="0.3">
      <c r="A495" s="58" t="s">
        <v>200</v>
      </c>
      <c r="B495" s="3" t="s">
        <v>196</v>
      </c>
      <c r="C495" s="3"/>
      <c r="D495" s="3" t="s">
        <v>260</v>
      </c>
      <c r="E495" s="70" t="s">
        <v>169</v>
      </c>
      <c r="F495" s="3">
        <v>22</v>
      </c>
      <c r="G495" s="3"/>
      <c r="H495" s="4">
        <v>25</v>
      </c>
      <c r="I495" s="4">
        <f t="shared" si="8"/>
        <v>30.25</v>
      </c>
      <c r="J495" s="18"/>
      <c r="K495" s="20"/>
      <c r="L495" s="18"/>
    </row>
    <row r="496" spans="1:12" ht="30" customHeight="1" x14ac:dyDescent="0.3">
      <c r="A496" s="58" t="s">
        <v>209</v>
      </c>
      <c r="B496" s="3" t="s">
        <v>206</v>
      </c>
      <c r="C496" s="3"/>
      <c r="D496" s="3" t="s">
        <v>260</v>
      </c>
      <c r="E496" s="70" t="s">
        <v>169</v>
      </c>
      <c r="F496" s="3">
        <v>2</v>
      </c>
      <c r="G496" s="3"/>
      <c r="H496" s="4">
        <v>25</v>
      </c>
      <c r="I496" s="4">
        <f t="shared" si="8"/>
        <v>30.25</v>
      </c>
      <c r="J496" s="18"/>
      <c r="K496" s="20"/>
      <c r="L496" s="18"/>
    </row>
    <row r="497" spans="1:12" ht="30" customHeight="1" x14ac:dyDescent="0.3">
      <c r="A497" s="58" t="s">
        <v>211</v>
      </c>
      <c r="B497" s="3" t="s">
        <v>206</v>
      </c>
      <c r="C497" s="3"/>
      <c r="D497" s="3" t="s">
        <v>260</v>
      </c>
      <c r="E497" s="70" t="s">
        <v>169</v>
      </c>
      <c r="F497" s="3">
        <v>2</v>
      </c>
      <c r="G497" s="3"/>
      <c r="H497" s="4">
        <v>25</v>
      </c>
      <c r="I497" s="4">
        <f t="shared" si="8"/>
        <v>30.25</v>
      </c>
      <c r="J497" s="18"/>
      <c r="K497" s="20"/>
      <c r="L497" s="18"/>
    </row>
    <row r="498" spans="1:12" ht="30" customHeight="1" x14ac:dyDescent="0.3">
      <c r="A498" s="58" t="s">
        <v>212</v>
      </c>
      <c r="B498" s="3" t="s">
        <v>206</v>
      </c>
      <c r="C498" s="3"/>
      <c r="D498" s="3" t="s">
        <v>260</v>
      </c>
      <c r="E498" s="70" t="s">
        <v>169</v>
      </c>
      <c r="F498" s="3">
        <v>2</v>
      </c>
      <c r="G498" s="3"/>
      <c r="H498" s="4">
        <v>25</v>
      </c>
      <c r="I498" s="4">
        <f t="shared" si="8"/>
        <v>30.25</v>
      </c>
      <c r="J498" s="18"/>
      <c r="K498" s="20"/>
      <c r="L498" s="18"/>
    </row>
    <row r="499" spans="1:12" ht="30" customHeight="1" x14ac:dyDescent="0.3">
      <c r="A499" s="58" t="s">
        <v>213</v>
      </c>
      <c r="B499" s="3" t="s">
        <v>206</v>
      </c>
      <c r="C499" s="3"/>
      <c r="D499" s="3" t="s">
        <v>260</v>
      </c>
      <c r="E499" s="70" t="s">
        <v>169</v>
      </c>
      <c r="F499" s="3">
        <v>10</v>
      </c>
      <c r="G499" s="3"/>
      <c r="H499" s="4">
        <v>25</v>
      </c>
      <c r="I499" s="4">
        <f t="shared" si="8"/>
        <v>30.25</v>
      </c>
      <c r="J499" s="18"/>
      <c r="K499" s="20"/>
      <c r="L499" s="18"/>
    </row>
    <row r="500" spans="1:12" ht="30" customHeight="1" x14ac:dyDescent="0.3">
      <c r="A500" s="58" t="s">
        <v>214</v>
      </c>
      <c r="B500" s="3" t="s">
        <v>206</v>
      </c>
      <c r="C500" s="3"/>
      <c r="D500" s="3" t="s">
        <v>260</v>
      </c>
      <c r="E500" s="70" t="s">
        <v>169</v>
      </c>
      <c r="F500" s="3">
        <v>12</v>
      </c>
      <c r="G500" s="3"/>
      <c r="H500" s="4">
        <v>25</v>
      </c>
      <c r="I500" s="4">
        <f t="shared" si="8"/>
        <v>30.25</v>
      </c>
      <c r="J500" s="18"/>
      <c r="K500" s="20"/>
      <c r="L500" s="18"/>
    </row>
    <row r="501" spans="1:12" ht="30" customHeight="1" x14ac:dyDescent="0.3">
      <c r="A501" s="58" t="s">
        <v>186</v>
      </c>
      <c r="B501" s="3" t="s">
        <v>178</v>
      </c>
      <c r="C501" s="3"/>
      <c r="D501" s="3" t="s">
        <v>260</v>
      </c>
      <c r="E501" s="70" t="s">
        <v>169</v>
      </c>
      <c r="F501" s="3">
        <v>9</v>
      </c>
      <c r="G501" s="3"/>
      <c r="H501" s="4">
        <v>25</v>
      </c>
      <c r="I501" s="4">
        <f t="shared" si="8"/>
        <v>30.25</v>
      </c>
      <c r="J501" s="18"/>
      <c r="K501" s="20"/>
      <c r="L501" s="18"/>
    </row>
    <row r="502" spans="1:12" ht="30" customHeight="1" x14ac:dyDescent="0.3">
      <c r="A502" s="58" t="s">
        <v>215</v>
      </c>
      <c r="B502" s="3" t="s">
        <v>206</v>
      </c>
      <c r="C502" s="3"/>
      <c r="D502" s="3" t="s">
        <v>260</v>
      </c>
      <c r="E502" s="70" t="s">
        <v>169</v>
      </c>
      <c r="F502" s="3">
        <v>3</v>
      </c>
      <c r="G502" s="3"/>
      <c r="H502" s="4">
        <v>25</v>
      </c>
      <c r="I502" s="4">
        <f t="shared" si="8"/>
        <v>30.25</v>
      </c>
      <c r="J502" s="18"/>
      <c r="K502" s="20"/>
      <c r="L502" s="18"/>
    </row>
    <row r="503" spans="1:12" ht="30" customHeight="1" x14ac:dyDescent="0.3">
      <c r="A503" s="58" t="s">
        <v>219</v>
      </c>
      <c r="B503" s="3" t="s">
        <v>220</v>
      </c>
      <c r="C503" s="3" t="s">
        <v>340</v>
      </c>
      <c r="D503" s="3" t="s">
        <v>261</v>
      </c>
      <c r="E503" s="70" t="s">
        <v>169</v>
      </c>
      <c r="F503" s="3">
        <v>3</v>
      </c>
      <c r="G503" s="3"/>
      <c r="H503" s="4">
        <v>25</v>
      </c>
      <c r="I503" s="4">
        <f t="shared" si="8"/>
        <v>30.25</v>
      </c>
      <c r="J503" s="18"/>
      <c r="K503" s="20"/>
      <c r="L503" s="18"/>
    </row>
    <row r="504" spans="1:12" ht="30" customHeight="1" x14ac:dyDescent="0.3">
      <c r="A504" s="58" t="s">
        <v>64</v>
      </c>
      <c r="B504" s="3" t="s">
        <v>62</v>
      </c>
      <c r="C504" s="3" t="s">
        <v>340</v>
      </c>
      <c r="D504" s="3" t="s">
        <v>261</v>
      </c>
      <c r="E504" s="70">
        <v>1969</v>
      </c>
      <c r="F504" s="3">
        <v>1</v>
      </c>
      <c r="G504" s="3"/>
      <c r="H504" s="4">
        <v>25</v>
      </c>
      <c r="I504" s="4">
        <f t="shared" si="8"/>
        <v>30.25</v>
      </c>
      <c r="J504" s="18"/>
      <c r="K504" s="20"/>
      <c r="L504" s="18"/>
    </row>
    <row r="505" spans="1:12" ht="30" customHeight="1" x14ac:dyDescent="0.3">
      <c r="A505" s="58" t="s">
        <v>517</v>
      </c>
      <c r="B505" s="3" t="s">
        <v>129</v>
      </c>
      <c r="C505" s="3"/>
      <c r="D505" s="3" t="s">
        <v>256</v>
      </c>
      <c r="E505" s="70">
        <v>2012</v>
      </c>
      <c r="F505" s="3">
        <v>12</v>
      </c>
      <c r="G505" s="3"/>
      <c r="H505" s="4">
        <v>25</v>
      </c>
      <c r="I505" s="4">
        <f t="shared" si="8"/>
        <v>30.25</v>
      </c>
      <c r="J505" s="18"/>
      <c r="K505" s="20"/>
      <c r="L505" s="18"/>
    </row>
    <row r="506" spans="1:12" ht="30" customHeight="1" x14ac:dyDescent="0.3">
      <c r="A506" s="58" t="s">
        <v>946</v>
      </c>
      <c r="B506" s="3" t="s">
        <v>869</v>
      </c>
      <c r="C506" s="3"/>
      <c r="D506" s="3" t="s">
        <v>256</v>
      </c>
      <c r="E506" s="70">
        <v>1988</v>
      </c>
      <c r="F506" s="3">
        <v>1</v>
      </c>
      <c r="G506" s="3"/>
      <c r="H506" s="4">
        <v>25</v>
      </c>
      <c r="I506" s="4">
        <f t="shared" si="8"/>
        <v>30.25</v>
      </c>
      <c r="J506" s="18"/>
      <c r="K506" s="20"/>
      <c r="L506" s="18"/>
    </row>
    <row r="507" spans="1:12" ht="30" customHeight="1" x14ac:dyDescent="0.3">
      <c r="A507" s="58" t="s">
        <v>122</v>
      </c>
      <c r="B507" s="3" t="s">
        <v>123</v>
      </c>
      <c r="C507" s="3"/>
      <c r="D507" s="3" t="s">
        <v>256</v>
      </c>
      <c r="E507" s="70">
        <v>2009</v>
      </c>
      <c r="F507" s="3">
        <v>1</v>
      </c>
      <c r="G507" s="3"/>
      <c r="H507" s="4">
        <v>25</v>
      </c>
      <c r="I507" s="4">
        <f t="shared" si="8"/>
        <v>30.25</v>
      </c>
      <c r="J507" s="18"/>
      <c r="K507" s="20"/>
      <c r="L507" s="18"/>
    </row>
    <row r="508" spans="1:12" ht="30" customHeight="1" x14ac:dyDescent="0.3">
      <c r="A508" s="58" t="s">
        <v>755</v>
      </c>
      <c r="B508" s="3" t="s">
        <v>129</v>
      </c>
      <c r="C508" s="3"/>
      <c r="D508" s="3" t="s">
        <v>256</v>
      </c>
      <c r="E508" s="70">
        <v>2012</v>
      </c>
      <c r="F508" s="3">
        <v>12</v>
      </c>
      <c r="G508" s="3"/>
      <c r="H508" s="4">
        <v>25</v>
      </c>
      <c r="I508" s="4">
        <f t="shared" si="8"/>
        <v>30.25</v>
      </c>
      <c r="J508" s="18"/>
      <c r="K508" s="20"/>
      <c r="L508" s="18"/>
    </row>
    <row r="509" spans="1:12" ht="30" customHeight="1" x14ac:dyDescent="0.3">
      <c r="A509" s="58" t="s">
        <v>1034</v>
      </c>
      <c r="B509" s="3" t="s">
        <v>1033</v>
      </c>
      <c r="C509" s="3" t="s">
        <v>358</v>
      </c>
      <c r="D509" s="3" t="s">
        <v>256</v>
      </c>
      <c r="E509" s="70">
        <v>1993</v>
      </c>
      <c r="F509" s="3">
        <v>2</v>
      </c>
      <c r="G509" s="3"/>
      <c r="H509" s="4">
        <v>25</v>
      </c>
      <c r="I509" s="4">
        <f t="shared" si="8"/>
        <v>30.25</v>
      </c>
      <c r="J509" s="18"/>
      <c r="K509" s="20"/>
      <c r="L509" s="18"/>
    </row>
    <row r="510" spans="1:12" ht="30" customHeight="1" x14ac:dyDescent="0.3">
      <c r="A510" s="58" t="s">
        <v>516</v>
      </c>
      <c r="B510" s="3" t="s">
        <v>129</v>
      </c>
      <c r="C510" s="3"/>
      <c r="D510" s="3" t="s">
        <v>256</v>
      </c>
      <c r="E510" s="70">
        <v>2011</v>
      </c>
      <c r="F510" s="3">
        <v>6</v>
      </c>
      <c r="G510" s="3"/>
      <c r="H510" s="4">
        <v>25</v>
      </c>
      <c r="I510" s="4">
        <f t="shared" si="8"/>
        <v>30.25</v>
      </c>
      <c r="J510" s="18"/>
      <c r="K510" s="20"/>
      <c r="L510" s="18"/>
    </row>
    <row r="511" spans="1:12" ht="30" customHeight="1" x14ac:dyDescent="0.3">
      <c r="A511" s="58" t="s">
        <v>516</v>
      </c>
      <c r="B511" s="3" t="s">
        <v>129</v>
      </c>
      <c r="C511" s="3"/>
      <c r="D511" s="3" t="s">
        <v>256</v>
      </c>
      <c r="E511" s="70">
        <v>2019</v>
      </c>
      <c r="F511" s="3">
        <v>6</v>
      </c>
      <c r="G511" s="3"/>
      <c r="H511" s="4">
        <v>25</v>
      </c>
      <c r="I511" s="4">
        <f t="shared" si="8"/>
        <v>30.25</v>
      </c>
      <c r="J511" s="18"/>
      <c r="K511" s="20"/>
      <c r="L511" s="18"/>
    </row>
    <row r="512" spans="1:12" ht="30" customHeight="1" x14ac:dyDescent="0.3">
      <c r="A512" s="58" t="s">
        <v>951</v>
      </c>
      <c r="B512" s="3" t="s">
        <v>1271</v>
      </c>
      <c r="C512" s="3"/>
      <c r="D512" s="3" t="s">
        <v>359</v>
      </c>
      <c r="E512" s="70">
        <v>2015</v>
      </c>
      <c r="F512" s="3">
        <v>2</v>
      </c>
      <c r="G512" s="3"/>
      <c r="H512" s="4">
        <v>25</v>
      </c>
      <c r="I512" s="4">
        <f t="shared" si="8"/>
        <v>30.25</v>
      </c>
      <c r="J512" s="18"/>
      <c r="K512" s="20"/>
      <c r="L512" s="18"/>
    </row>
    <row r="513" spans="1:13" ht="30" customHeight="1" x14ac:dyDescent="0.3">
      <c r="A513" s="19" t="s">
        <v>168</v>
      </c>
      <c r="B513" s="3" t="s">
        <v>80</v>
      </c>
      <c r="C513" s="3" t="s">
        <v>719</v>
      </c>
      <c r="D513" s="3" t="s">
        <v>253</v>
      </c>
      <c r="E513" s="3" t="s">
        <v>167</v>
      </c>
      <c r="F513" s="3">
        <v>1</v>
      </c>
      <c r="G513" s="3"/>
      <c r="H513" s="4">
        <v>25</v>
      </c>
      <c r="I513" s="4">
        <f t="shared" si="8"/>
        <v>30.25</v>
      </c>
      <c r="J513" s="18"/>
      <c r="K513" s="20"/>
      <c r="L513" s="18"/>
    </row>
    <row r="514" spans="1:13" ht="30" customHeight="1" x14ac:dyDescent="0.3">
      <c r="A514" s="60" t="s">
        <v>1457</v>
      </c>
      <c r="B514" s="48" t="s">
        <v>1165</v>
      </c>
      <c r="C514" s="48" t="s">
        <v>340</v>
      </c>
      <c r="D514" s="48" t="s">
        <v>128</v>
      </c>
      <c r="E514" s="71">
        <v>2023</v>
      </c>
      <c r="F514" s="48">
        <v>6</v>
      </c>
      <c r="G514" s="48"/>
      <c r="H514" s="4">
        <v>25.62</v>
      </c>
      <c r="I514" s="4">
        <f t="shared" si="8"/>
        <v>31.0002</v>
      </c>
      <c r="J514" s="18" t="s">
        <v>10</v>
      </c>
      <c r="K514" s="20"/>
      <c r="L514" s="18"/>
    </row>
    <row r="515" spans="1:13" ht="30" customHeight="1" x14ac:dyDescent="0.3">
      <c r="A515" s="58" t="s">
        <v>1458</v>
      </c>
      <c r="B515" s="3" t="s">
        <v>1165</v>
      </c>
      <c r="C515" s="3" t="s">
        <v>340</v>
      </c>
      <c r="D515" s="3" t="s">
        <v>128</v>
      </c>
      <c r="E515" s="70">
        <v>2023</v>
      </c>
      <c r="F515" s="3">
        <v>6</v>
      </c>
      <c r="G515" s="3"/>
      <c r="H515" s="4">
        <v>25.62</v>
      </c>
      <c r="I515" s="4">
        <f t="shared" si="8"/>
        <v>31.0002</v>
      </c>
      <c r="J515" s="18"/>
      <c r="K515" s="20"/>
      <c r="L515" s="18"/>
    </row>
    <row r="516" spans="1:13" ht="30" customHeight="1" x14ac:dyDescent="0.3">
      <c r="A516" s="58" t="s">
        <v>159</v>
      </c>
      <c r="B516" s="3" t="s">
        <v>131</v>
      </c>
      <c r="C516" s="3"/>
      <c r="D516" s="3" t="s">
        <v>128</v>
      </c>
      <c r="E516" s="70">
        <v>2020</v>
      </c>
      <c r="F516" s="3">
        <v>12</v>
      </c>
      <c r="G516" s="3"/>
      <c r="H516" s="4">
        <v>25.95</v>
      </c>
      <c r="I516" s="4">
        <f t="shared" si="8"/>
        <v>31.3995</v>
      </c>
      <c r="J516" s="18"/>
      <c r="K516" s="20" t="s">
        <v>52</v>
      </c>
      <c r="L516" s="18"/>
    </row>
    <row r="517" spans="1:13" ht="30" customHeight="1" x14ac:dyDescent="0.3">
      <c r="A517" s="58" t="s">
        <v>1013</v>
      </c>
      <c r="B517" s="3" t="s">
        <v>423</v>
      </c>
      <c r="C517" s="3" t="s">
        <v>340</v>
      </c>
      <c r="D517" s="3" t="s">
        <v>128</v>
      </c>
      <c r="E517" s="70">
        <v>2021</v>
      </c>
      <c r="F517" s="3">
        <v>6</v>
      </c>
      <c r="G517" s="3"/>
      <c r="H517" s="4">
        <v>26</v>
      </c>
      <c r="I517" s="4">
        <f t="shared" si="8"/>
        <v>31.46</v>
      </c>
      <c r="J517" s="18"/>
      <c r="K517" s="20"/>
      <c r="L517" s="18"/>
    </row>
    <row r="518" spans="1:13" ht="30" customHeight="1" x14ac:dyDescent="0.3">
      <c r="A518" s="27" t="s">
        <v>1072</v>
      </c>
      <c r="B518" s="47" t="s">
        <v>13</v>
      </c>
      <c r="C518" s="47" t="s">
        <v>358</v>
      </c>
      <c r="D518" s="47" t="s">
        <v>39</v>
      </c>
      <c r="E518" s="46">
        <v>2011</v>
      </c>
      <c r="F518" s="46">
        <v>24</v>
      </c>
      <c r="G518" s="3"/>
      <c r="H518" s="4">
        <v>26</v>
      </c>
      <c r="I518" s="4">
        <f t="shared" si="8"/>
        <v>31.46</v>
      </c>
      <c r="J518" s="18"/>
      <c r="K518" s="20" t="s">
        <v>24</v>
      </c>
      <c r="L518" s="18"/>
    </row>
    <row r="519" spans="1:13" ht="30" customHeight="1" x14ac:dyDescent="0.3">
      <c r="A519" s="58" t="s">
        <v>1201</v>
      </c>
      <c r="B519" s="3" t="s">
        <v>571</v>
      </c>
      <c r="C519" s="3"/>
      <c r="D519" s="3" t="s">
        <v>128</v>
      </c>
      <c r="E519" s="70">
        <v>2020</v>
      </c>
      <c r="F519" s="3">
        <v>12</v>
      </c>
      <c r="G519" s="3"/>
      <c r="H519" s="4">
        <v>26.03</v>
      </c>
      <c r="I519" s="4">
        <f t="shared" si="8"/>
        <v>31.496300000000002</v>
      </c>
      <c r="J519" s="18" t="s">
        <v>10</v>
      </c>
      <c r="K519" s="20"/>
      <c r="L519" s="18"/>
    </row>
    <row r="520" spans="1:13" ht="30" customHeight="1" x14ac:dyDescent="0.3">
      <c r="A520" s="27" t="s">
        <v>964</v>
      </c>
      <c r="B520" s="47" t="s">
        <v>11</v>
      </c>
      <c r="C520" s="47"/>
      <c r="D520" s="47" t="s">
        <v>39</v>
      </c>
      <c r="E520" s="46">
        <v>2022</v>
      </c>
      <c r="F520" s="46">
        <v>12</v>
      </c>
      <c r="G520" s="3"/>
      <c r="H520" s="4">
        <v>26.36</v>
      </c>
      <c r="I520" s="4">
        <f t="shared" si="8"/>
        <v>31.895599999999998</v>
      </c>
      <c r="J520" s="18" t="s">
        <v>10</v>
      </c>
      <c r="K520" s="20" t="s">
        <v>30</v>
      </c>
      <c r="L520" s="18"/>
    </row>
    <row r="521" spans="1:13" ht="30" customHeight="1" x14ac:dyDescent="0.3">
      <c r="A521" s="19" t="s">
        <v>680</v>
      </c>
      <c r="B521" s="3" t="s">
        <v>679</v>
      </c>
      <c r="C521" s="3"/>
      <c r="D521" s="3" t="s">
        <v>255</v>
      </c>
      <c r="E521" s="3">
        <v>2021</v>
      </c>
      <c r="F521" s="3">
        <v>6</v>
      </c>
      <c r="G521" s="3"/>
      <c r="H521" s="4">
        <v>26.36</v>
      </c>
      <c r="I521" s="4">
        <f t="shared" si="8"/>
        <v>31.895599999999998</v>
      </c>
      <c r="J521" s="18"/>
      <c r="K521" s="20"/>
      <c r="L521" s="18"/>
    </row>
    <row r="522" spans="1:13" ht="30" customHeight="1" x14ac:dyDescent="0.3">
      <c r="A522" s="58" t="s">
        <v>1496</v>
      </c>
      <c r="B522" s="3" t="s">
        <v>1165</v>
      </c>
      <c r="C522" s="3" t="s">
        <v>340</v>
      </c>
      <c r="D522" s="3" t="s">
        <v>128</v>
      </c>
      <c r="E522" s="70">
        <v>2023</v>
      </c>
      <c r="F522" s="3">
        <v>6</v>
      </c>
      <c r="G522" s="3"/>
      <c r="H522" s="4">
        <v>26.45</v>
      </c>
      <c r="I522" s="4">
        <f t="shared" si="8"/>
        <v>32.0045</v>
      </c>
      <c r="J522" s="18" t="s">
        <v>10</v>
      </c>
      <c r="K522" s="20"/>
      <c r="L522" s="18"/>
    </row>
    <row r="523" spans="1:13" ht="30" customHeight="1" x14ac:dyDescent="0.3">
      <c r="A523" s="58" t="s">
        <v>1323</v>
      </c>
      <c r="B523" s="3" t="s">
        <v>137</v>
      </c>
      <c r="C523" s="3" t="s">
        <v>340</v>
      </c>
      <c r="D523" s="3" t="s">
        <v>128</v>
      </c>
      <c r="E523" s="70">
        <v>2023</v>
      </c>
      <c r="F523" s="3">
        <v>12</v>
      </c>
      <c r="G523" s="3"/>
      <c r="H523" s="4">
        <v>26.45</v>
      </c>
      <c r="I523" s="4">
        <f t="shared" si="8"/>
        <v>32.0045</v>
      </c>
      <c r="J523" s="18"/>
      <c r="K523" s="20"/>
      <c r="L523" s="18"/>
      <c r="M523" s="2"/>
    </row>
    <row r="524" spans="1:13" ht="30" customHeight="1" x14ac:dyDescent="0.3">
      <c r="A524" s="58" t="s">
        <v>1448</v>
      </c>
      <c r="B524" s="3" t="s">
        <v>1449</v>
      </c>
      <c r="C524" s="3"/>
      <c r="D524" s="3" t="s">
        <v>128</v>
      </c>
      <c r="E524" s="70">
        <v>2022</v>
      </c>
      <c r="F524" s="3">
        <v>12</v>
      </c>
      <c r="G524" s="3"/>
      <c r="H524" s="4">
        <v>26.45</v>
      </c>
      <c r="I524" s="4">
        <f t="shared" si="8"/>
        <v>32.0045</v>
      </c>
      <c r="J524" s="18" t="s">
        <v>10</v>
      </c>
      <c r="K524" s="20"/>
      <c r="L524" s="18"/>
      <c r="M524" s="2"/>
    </row>
    <row r="525" spans="1:13" ht="30" customHeight="1" x14ac:dyDescent="0.3">
      <c r="A525" s="58" t="s">
        <v>1304</v>
      </c>
      <c r="B525" s="3" t="s">
        <v>446</v>
      </c>
      <c r="C525" s="3" t="s">
        <v>340</v>
      </c>
      <c r="D525" s="3" t="s">
        <v>128</v>
      </c>
      <c r="E525" s="70">
        <v>2023</v>
      </c>
      <c r="F525" s="3">
        <v>12</v>
      </c>
      <c r="G525" s="3"/>
      <c r="H525" s="4">
        <v>26.45</v>
      </c>
      <c r="I525" s="4">
        <f t="shared" si="8"/>
        <v>32.0045</v>
      </c>
      <c r="J525" s="18" t="s">
        <v>10</v>
      </c>
      <c r="K525" s="20"/>
      <c r="L525" s="18"/>
    </row>
    <row r="526" spans="1:13" ht="30" customHeight="1" x14ac:dyDescent="0.3">
      <c r="A526" s="59" t="s">
        <v>1324</v>
      </c>
      <c r="B526" s="47" t="s">
        <v>137</v>
      </c>
      <c r="C526" s="47" t="s">
        <v>340</v>
      </c>
      <c r="D526" s="47" t="s">
        <v>128</v>
      </c>
      <c r="E526" s="50">
        <v>2023</v>
      </c>
      <c r="F526" s="46">
        <v>3</v>
      </c>
      <c r="G526" s="3"/>
      <c r="H526" s="4">
        <v>26.45</v>
      </c>
      <c r="I526" s="4">
        <f t="shared" si="8"/>
        <v>32.0045</v>
      </c>
      <c r="J526" s="18"/>
      <c r="K526" s="56"/>
      <c r="L526" s="18"/>
    </row>
    <row r="527" spans="1:13" ht="30" customHeight="1" x14ac:dyDescent="0.3">
      <c r="A527" s="27" t="s">
        <v>1205</v>
      </c>
      <c r="B527" s="47" t="s">
        <v>1554</v>
      </c>
      <c r="C527" s="47"/>
      <c r="D527" s="47" t="s">
        <v>255</v>
      </c>
      <c r="E527" s="46">
        <v>2015</v>
      </c>
      <c r="F527" s="46">
        <v>1</v>
      </c>
      <c r="G527" s="3"/>
      <c r="H527" s="4">
        <v>26.5</v>
      </c>
      <c r="I527" s="4">
        <f t="shared" si="8"/>
        <v>32.064999999999998</v>
      </c>
      <c r="J527" s="18"/>
      <c r="K527" s="20"/>
      <c r="L527" s="18"/>
    </row>
    <row r="528" spans="1:13" ht="30" customHeight="1" x14ac:dyDescent="0.3">
      <c r="A528" s="19" t="s">
        <v>172</v>
      </c>
      <c r="B528" s="3" t="s">
        <v>171</v>
      </c>
      <c r="C528" s="3" t="s">
        <v>719</v>
      </c>
      <c r="D528" s="3" t="s">
        <v>253</v>
      </c>
      <c r="E528" s="3" t="s">
        <v>169</v>
      </c>
      <c r="F528" s="3">
        <v>12</v>
      </c>
      <c r="G528" s="3"/>
      <c r="H528" s="4">
        <v>26.86</v>
      </c>
      <c r="I528" s="4">
        <f t="shared" si="8"/>
        <v>32.500599999999999</v>
      </c>
      <c r="J528" s="3"/>
      <c r="K528" s="20"/>
      <c r="L528" s="18"/>
    </row>
    <row r="529" spans="1:12" ht="30" customHeight="1" x14ac:dyDescent="0.3">
      <c r="A529" s="19" t="s">
        <v>1556</v>
      </c>
      <c r="B529" s="3" t="s">
        <v>1555</v>
      </c>
      <c r="C529" s="3" t="s">
        <v>719</v>
      </c>
      <c r="D529" s="3" t="s">
        <v>253</v>
      </c>
      <c r="E529" s="3" t="s">
        <v>169</v>
      </c>
      <c r="F529" s="3">
        <v>6</v>
      </c>
      <c r="G529" s="3"/>
      <c r="H529" s="4">
        <v>26.86</v>
      </c>
      <c r="I529" s="4">
        <f t="shared" si="8"/>
        <v>32.500599999999999</v>
      </c>
      <c r="J529" s="18" t="s">
        <v>10</v>
      </c>
      <c r="K529" s="20"/>
      <c r="L529" s="18"/>
    </row>
    <row r="530" spans="1:12" ht="30" customHeight="1" x14ac:dyDescent="0.3">
      <c r="A530" s="58" t="s">
        <v>1012</v>
      </c>
      <c r="B530" s="3" t="s">
        <v>423</v>
      </c>
      <c r="C530" s="3" t="s">
        <v>340</v>
      </c>
      <c r="D530" s="3" t="s">
        <v>128</v>
      </c>
      <c r="E530" s="70">
        <v>2020</v>
      </c>
      <c r="F530" s="3">
        <v>17</v>
      </c>
      <c r="G530" s="3"/>
      <c r="H530" s="4">
        <v>27</v>
      </c>
      <c r="I530" s="4">
        <f t="shared" si="8"/>
        <v>32.67</v>
      </c>
      <c r="J530" s="18"/>
      <c r="K530" s="20" t="s">
        <v>52</v>
      </c>
      <c r="L530" s="18"/>
    </row>
    <row r="531" spans="1:12" ht="30" customHeight="1" x14ac:dyDescent="0.3">
      <c r="A531" s="58" t="s">
        <v>1012</v>
      </c>
      <c r="B531" s="3" t="s">
        <v>423</v>
      </c>
      <c r="C531" s="3" t="s">
        <v>340</v>
      </c>
      <c r="D531" s="3" t="s">
        <v>128</v>
      </c>
      <c r="E531" s="70">
        <v>2021</v>
      </c>
      <c r="F531" s="3">
        <v>1</v>
      </c>
      <c r="G531" s="3"/>
      <c r="H531" s="4">
        <v>27</v>
      </c>
      <c r="I531" s="4">
        <f t="shared" si="8"/>
        <v>32.67</v>
      </c>
      <c r="J531" s="18"/>
      <c r="K531" s="20"/>
      <c r="L531" s="18"/>
    </row>
    <row r="532" spans="1:12" ht="30" customHeight="1" x14ac:dyDescent="0.3">
      <c r="A532" s="58" t="s">
        <v>700</v>
      </c>
      <c r="B532" s="3" t="s">
        <v>699</v>
      </c>
      <c r="C532" s="3"/>
      <c r="D532" s="3" t="s">
        <v>128</v>
      </c>
      <c r="E532" s="70">
        <v>2020</v>
      </c>
      <c r="F532" s="3">
        <v>6</v>
      </c>
      <c r="G532" s="3"/>
      <c r="H532" s="4">
        <v>27</v>
      </c>
      <c r="I532" s="4">
        <f t="shared" ref="I532:I585" si="9">H532*$L$7</f>
        <v>32.67</v>
      </c>
      <c r="J532" s="18"/>
      <c r="K532" s="20"/>
      <c r="L532" s="18"/>
    </row>
    <row r="533" spans="1:12" ht="30" customHeight="1" x14ac:dyDescent="0.3">
      <c r="A533" s="27" t="s">
        <v>1404</v>
      </c>
      <c r="B533" s="47" t="s">
        <v>15</v>
      </c>
      <c r="C533" s="47"/>
      <c r="D533" s="47" t="s">
        <v>39</v>
      </c>
      <c r="E533" s="46">
        <v>1976</v>
      </c>
      <c r="F533" s="46">
        <v>1</v>
      </c>
      <c r="G533" s="3"/>
      <c r="H533" s="4">
        <v>27</v>
      </c>
      <c r="I533" s="4">
        <f t="shared" si="9"/>
        <v>32.67</v>
      </c>
      <c r="J533" s="18" t="s">
        <v>10</v>
      </c>
      <c r="K533" s="20"/>
      <c r="L533" s="18"/>
    </row>
    <row r="534" spans="1:12" ht="30" customHeight="1" x14ac:dyDescent="0.3">
      <c r="A534" s="19" t="s">
        <v>562</v>
      </c>
      <c r="B534" s="3" t="s">
        <v>11</v>
      </c>
      <c r="C534" s="3"/>
      <c r="D534" s="3" t="s">
        <v>39</v>
      </c>
      <c r="E534" s="3">
        <v>2015</v>
      </c>
      <c r="F534" s="3">
        <v>12</v>
      </c>
      <c r="G534" s="3"/>
      <c r="H534" s="4">
        <v>27</v>
      </c>
      <c r="I534" s="4">
        <f t="shared" si="9"/>
        <v>32.67</v>
      </c>
      <c r="J534" s="18"/>
      <c r="K534" s="20" t="s">
        <v>24</v>
      </c>
      <c r="L534" s="18"/>
    </row>
    <row r="535" spans="1:12" ht="30" customHeight="1" x14ac:dyDescent="0.3">
      <c r="A535" s="58" t="s">
        <v>1182</v>
      </c>
      <c r="B535" s="3" t="s">
        <v>1179</v>
      </c>
      <c r="C535" s="3"/>
      <c r="D535" s="3" t="s">
        <v>262</v>
      </c>
      <c r="E535" s="70">
        <v>2022</v>
      </c>
      <c r="F535" s="3">
        <v>12</v>
      </c>
      <c r="G535" s="3"/>
      <c r="H535" s="4">
        <v>27.27</v>
      </c>
      <c r="I535" s="4">
        <f t="shared" si="9"/>
        <v>32.996699999999997</v>
      </c>
      <c r="J535" s="18"/>
      <c r="K535" s="20"/>
      <c r="L535" s="18"/>
    </row>
    <row r="536" spans="1:12" ht="30" customHeight="1" x14ac:dyDescent="0.3">
      <c r="A536" s="58" t="s">
        <v>573</v>
      </c>
      <c r="B536" s="3" t="s">
        <v>571</v>
      </c>
      <c r="C536" s="3"/>
      <c r="D536" s="3" t="s">
        <v>128</v>
      </c>
      <c r="E536" s="70">
        <v>2017</v>
      </c>
      <c r="F536" s="3">
        <v>10</v>
      </c>
      <c r="G536" s="3"/>
      <c r="H536" s="4">
        <v>27.27</v>
      </c>
      <c r="I536" s="4">
        <f t="shared" si="9"/>
        <v>32.996699999999997</v>
      </c>
      <c r="J536" s="18"/>
      <c r="K536" s="20" t="s">
        <v>34</v>
      </c>
      <c r="L536" s="18"/>
    </row>
    <row r="537" spans="1:12" ht="30" customHeight="1" x14ac:dyDescent="0.3">
      <c r="A537" s="58" t="s">
        <v>517</v>
      </c>
      <c r="B537" s="3" t="s">
        <v>129</v>
      </c>
      <c r="C537" s="3"/>
      <c r="D537" s="3" t="s">
        <v>256</v>
      </c>
      <c r="E537" s="70">
        <v>2023</v>
      </c>
      <c r="F537" s="3">
        <v>12</v>
      </c>
      <c r="G537" s="3"/>
      <c r="H537" s="4">
        <v>27.5</v>
      </c>
      <c r="I537" s="4">
        <f t="shared" si="9"/>
        <v>33.274999999999999</v>
      </c>
      <c r="J537" s="18" t="s">
        <v>10</v>
      </c>
      <c r="K537" s="20"/>
      <c r="L537" s="18"/>
    </row>
    <row r="538" spans="1:12" ht="30" customHeight="1" x14ac:dyDescent="0.3">
      <c r="A538" s="58" t="s">
        <v>516</v>
      </c>
      <c r="B538" s="3" t="s">
        <v>129</v>
      </c>
      <c r="C538" s="3"/>
      <c r="D538" s="3" t="s">
        <v>256</v>
      </c>
      <c r="E538" s="70">
        <v>2021</v>
      </c>
      <c r="F538" s="3">
        <v>12</v>
      </c>
      <c r="G538" s="3"/>
      <c r="H538" s="4">
        <v>27.5</v>
      </c>
      <c r="I538" s="4">
        <f t="shared" si="9"/>
        <v>33.274999999999999</v>
      </c>
      <c r="J538" s="18"/>
      <c r="K538" s="20"/>
      <c r="L538" s="18"/>
    </row>
    <row r="539" spans="1:12" ht="30" customHeight="1" x14ac:dyDescent="0.3">
      <c r="A539" s="58" t="s">
        <v>516</v>
      </c>
      <c r="B539" s="3" t="s">
        <v>129</v>
      </c>
      <c r="C539" s="3"/>
      <c r="D539" s="3" t="s">
        <v>256</v>
      </c>
      <c r="E539" s="70">
        <v>2023</v>
      </c>
      <c r="F539" s="3">
        <v>12</v>
      </c>
      <c r="G539" s="3"/>
      <c r="H539" s="4">
        <v>27.5</v>
      </c>
      <c r="I539" s="4">
        <f t="shared" si="9"/>
        <v>33.274999999999999</v>
      </c>
      <c r="J539" s="18" t="s">
        <v>10</v>
      </c>
      <c r="K539" s="20"/>
      <c r="L539" s="18"/>
    </row>
    <row r="540" spans="1:12" ht="30" customHeight="1" x14ac:dyDescent="0.3">
      <c r="A540" s="58" t="s">
        <v>1273</v>
      </c>
      <c r="B540" s="3" t="s">
        <v>1272</v>
      </c>
      <c r="C540" s="3"/>
      <c r="D540" s="3" t="s">
        <v>359</v>
      </c>
      <c r="E540" s="70">
        <v>2020</v>
      </c>
      <c r="F540" s="3">
        <v>2</v>
      </c>
      <c r="G540" s="3"/>
      <c r="H540" s="4">
        <v>27.5</v>
      </c>
      <c r="I540" s="4">
        <f t="shared" si="9"/>
        <v>33.274999999999999</v>
      </c>
      <c r="J540" s="18" t="s">
        <v>10</v>
      </c>
      <c r="K540" s="20"/>
      <c r="L540" s="18"/>
    </row>
    <row r="541" spans="1:12" ht="30" customHeight="1" x14ac:dyDescent="0.3">
      <c r="A541" s="27" t="s">
        <v>584</v>
      </c>
      <c r="B541" s="47" t="s">
        <v>582</v>
      </c>
      <c r="C541" s="47"/>
      <c r="D541" s="47" t="s">
        <v>255</v>
      </c>
      <c r="E541" s="46">
        <v>2020</v>
      </c>
      <c r="F541" s="46">
        <v>3</v>
      </c>
      <c r="G541" s="3"/>
      <c r="H541" s="4">
        <v>27.69</v>
      </c>
      <c r="I541" s="4">
        <f t="shared" si="9"/>
        <v>33.504899999999999</v>
      </c>
      <c r="J541" s="18"/>
      <c r="K541" s="20" t="s">
        <v>52</v>
      </c>
      <c r="L541" s="18"/>
    </row>
    <row r="542" spans="1:12" ht="30" customHeight="1" x14ac:dyDescent="0.3">
      <c r="A542" s="27" t="s">
        <v>658</v>
      </c>
      <c r="B542" s="47" t="s">
        <v>15</v>
      </c>
      <c r="C542" s="47"/>
      <c r="D542" s="47" t="s">
        <v>39</v>
      </c>
      <c r="E542" s="46">
        <v>2022</v>
      </c>
      <c r="F542" s="46">
        <v>12</v>
      </c>
      <c r="G542" s="3"/>
      <c r="H542" s="4">
        <v>27.93</v>
      </c>
      <c r="I542" s="4">
        <f t="shared" si="9"/>
        <v>33.795299999999997</v>
      </c>
      <c r="J542" s="18" t="s">
        <v>10</v>
      </c>
      <c r="K542" s="20"/>
      <c r="L542" s="18"/>
    </row>
    <row r="543" spans="1:12" ht="30" customHeight="1" x14ac:dyDescent="0.3">
      <c r="A543" s="59" t="s">
        <v>940</v>
      </c>
      <c r="B543" s="47" t="s">
        <v>924</v>
      </c>
      <c r="C543" s="47"/>
      <c r="D543" s="47" t="s">
        <v>128</v>
      </c>
      <c r="E543" s="50">
        <v>1985</v>
      </c>
      <c r="F543" s="46">
        <v>2</v>
      </c>
      <c r="G543" s="3"/>
      <c r="H543" s="4">
        <v>28</v>
      </c>
      <c r="I543" s="4">
        <f t="shared" si="9"/>
        <v>33.879999999999995</v>
      </c>
      <c r="J543" s="18"/>
      <c r="K543" s="20"/>
      <c r="L543" s="18"/>
    </row>
    <row r="544" spans="1:12" ht="30" customHeight="1" x14ac:dyDescent="0.3">
      <c r="A544" s="58" t="s">
        <v>1080</v>
      </c>
      <c r="B544" s="3" t="s">
        <v>119</v>
      </c>
      <c r="C544" s="3"/>
      <c r="D544" s="3" t="s">
        <v>128</v>
      </c>
      <c r="E544" s="70">
        <v>2020</v>
      </c>
      <c r="F544" s="3">
        <v>3</v>
      </c>
      <c r="G544" s="3"/>
      <c r="H544" s="4">
        <v>28</v>
      </c>
      <c r="I544" s="4">
        <f t="shared" si="9"/>
        <v>33.879999999999995</v>
      </c>
      <c r="J544" s="18"/>
      <c r="K544" s="20"/>
      <c r="L544" s="18"/>
    </row>
    <row r="545" spans="1:12" ht="30" customHeight="1" x14ac:dyDescent="0.3">
      <c r="A545" s="27" t="s">
        <v>1072</v>
      </c>
      <c r="B545" s="47" t="s">
        <v>13</v>
      </c>
      <c r="C545" s="47" t="s">
        <v>358</v>
      </c>
      <c r="D545" s="47" t="s">
        <v>39</v>
      </c>
      <c r="E545" s="46">
        <v>2009</v>
      </c>
      <c r="F545" s="46">
        <v>36</v>
      </c>
      <c r="G545" s="3"/>
      <c r="H545" s="4">
        <v>28</v>
      </c>
      <c r="I545" s="4">
        <f t="shared" si="9"/>
        <v>33.879999999999995</v>
      </c>
      <c r="J545" s="18"/>
      <c r="K545" s="20" t="s">
        <v>24</v>
      </c>
      <c r="L545" s="18"/>
    </row>
    <row r="546" spans="1:12" ht="30" customHeight="1" x14ac:dyDescent="0.3">
      <c r="A546" s="27" t="s">
        <v>831</v>
      </c>
      <c r="B546" s="47" t="s">
        <v>28</v>
      </c>
      <c r="C546" s="47"/>
      <c r="D546" s="47" t="s">
        <v>39</v>
      </c>
      <c r="E546" s="46">
        <v>1990</v>
      </c>
      <c r="F546" s="46">
        <v>3</v>
      </c>
      <c r="G546" s="3"/>
      <c r="H546" s="4">
        <v>28</v>
      </c>
      <c r="I546" s="4">
        <f t="shared" si="9"/>
        <v>33.879999999999995</v>
      </c>
      <c r="J546" s="18" t="s">
        <v>10</v>
      </c>
      <c r="K546" s="20"/>
      <c r="L546" s="18"/>
    </row>
    <row r="547" spans="1:12" ht="30" customHeight="1" x14ac:dyDescent="0.3">
      <c r="A547" s="19" t="s">
        <v>540</v>
      </c>
      <c r="B547" s="3" t="s">
        <v>576</v>
      </c>
      <c r="C547" s="3"/>
      <c r="D547" s="3" t="s">
        <v>39</v>
      </c>
      <c r="E547" s="3">
        <v>1989</v>
      </c>
      <c r="F547" s="3">
        <v>1</v>
      </c>
      <c r="G547" s="3"/>
      <c r="H547" s="4">
        <v>28</v>
      </c>
      <c r="I547" s="4">
        <f t="shared" si="9"/>
        <v>33.879999999999995</v>
      </c>
      <c r="J547" s="18"/>
      <c r="K547" s="20"/>
      <c r="L547" s="18"/>
    </row>
    <row r="548" spans="1:12" ht="30" customHeight="1" x14ac:dyDescent="0.3">
      <c r="A548" s="19" t="s">
        <v>545</v>
      </c>
      <c r="B548" s="3" t="s">
        <v>15</v>
      </c>
      <c r="C548" s="3"/>
      <c r="D548" s="3" t="s">
        <v>39</v>
      </c>
      <c r="E548" s="3">
        <v>1983</v>
      </c>
      <c r="F548" s="3">
        <v>4</v>
      </c>
      <c r="G548" s="3"/>
      <c r="H548" s="4">
        <v>28</v>
      </c>
      <c r="I548" s="4">
        <f t="shared" si="9"/>
        <v>33.879999999999995</v>
      </c>
      <c r="J548" s="18"/>
      <c r="K548" s="20"/>
      <c r="L548" s="18"/>
    </row>
    <row r="549" spans="1:12" ht="30" customHeight="1" x14ac:dyDescent="0.3">
      <c r="A549" s="27" t="s">
        <v>538</v>
      </c>
      <c r="B549" s="47" t="s">
        <v>681</v>
      </c>
      <c r="C549" s="47"/>
      <c r="D549" s="47" t="s">
        <v>39</v>
      </c>
      <c r="E549" s="46">
        <v>1995</v>
      </c>
      <c r="F549" s="46">
        <v>5</v>
      </c>
      <c r="G549" s="3"/>
      <c r="H549" s="4">
        <v>28</v>
      </c>
      <c r="I549" s="4">
        <f t="shared" si="9"/>
        <v>33.879999999999995</v>
      </c>
      <c r="J549" s="18"/>
      <c r="K549" s="20"/>
      <c r="L549" s="18"/>
    </row>
    <row r="550" spans="1:12" ht="30" customHeight="1" x14ac:dyDescent="0.3">
      <c r="A550" s="58" t="s">
        <v>1274</v>
      </c>
      <c r="B550" s="3" t="s">
        <v>1303</v>
      </c>
      <c r="C550" s="3"/>
      <c r="D550" s="3" t="s">
        <v>916</v>
      </c>
      <c r="E550" s="70">
        <v>2015</v>
      </c>
      <c r="F550" s="3">
        <v>1</v>
      </c>
      <c r="G550" s="3"/>
      <c r="H550" s="4">
        <v>28</v>
      </c>
      <c r="I550" s="4">
        <f t="shared" si="9"/>
        <v>33.879999999999995</v>
      </c>
      <c r="J550" s="18" t="s">
        <v>10</v>
      </c>
      <c r="K550" s="20"/>
      <c r="L550" s="18"/>
    </row>
    <row r="551" spans="1:12" ht="30" customHeight="1" x14ac:dyDescent="0.3">
      <c r="A551" s="58" t="s">
        <v>1504</v>
      </c>
      <c r="B551" s="3" t="s">
        <v>137</v>
      </c>
      <c r="C551" s="3"/>
      <c r="D551" s="3" t="s">
        <v>128</v>
      </c>
      <c r="E551" s="70">
        <v>2023</v>
      </c>
      <c r="F551" s="3">
        <v>12</v>
      </c>
      <c r="G551" s="3"/>
      <c r="H551" s="4">
        <v>28.1</v>
      </c>
      <c r="I551" s="4">
        <f t="shared" si="9"/>
        <v>34.000999999999998</v>
      </c>
      <c r="J551" s="18" t="s">
        <v>10</v>
      </c>
      <c r="K551" s="20"/>
      <c r="L551" s="18"/>
    </row>
    <row r="552" spans="1:12" ht="30" customHeight="1" x14ac:dyDescent="0.3">
      <c r="A552" s="58" t="s">
        <v>377</v>
      </c>
      <c r="B552" s="3" t="s">
        <v>375</v>
      </c>
      <c r="C552" s="3"/>
      <c r="D552" s="3" t="s">
        <v>128</v>
      </c>
      <c r="E552" s="70">
        <v>2018</v>
      </c>
      <c r="F552" s="3">
        <v>12</v>
      </c>
      <c r="G552" s="3"/>
      <c r="H552" s="4">
        <v>28.1</v>
      </c>
      <c r="I552" s="4">
        <f t="shared" si="9"/>
        <v>34.000999999999998</v>
      </c>
      <c r="J552" s="18"/>
      <c r="K552" s="20" t="s">
        <v>34</v>
      </c>
      <c r="L552" s="18"/>
    </row>
    <row r="553" spans="1:12" ht="30" customHeight="1" x14ac:dyDescent="0.3">
      <c r="A553" s="58" t="s">
        <v>1454</v>
      </c>
      <c r="B553" s="3" t="s">
        <v>375</v>
      </c>
      <c r="C553" s="3"/>
      <c r="D553" s="3" t="s">
        <v>128</v>
      </c>
      <c r="E553" s="70">
        <v>2018</v>
      </c>
      <c r="F553" s="3">
        <v>2</v>
      </c>
      <c r="G553" s="3"/>
      <c r="H553" s="4">
        <v>28.1</v>
      </c>
      <c r="I553" s="4">
        <f t="shared" si="9"/>
        <v>34.000999999999998</v>
      </c>
      <c r="J553" s="18"/>
      <c r="K553" s="20" t="s">
        <v>34</v>
      </c>
      <c r="L553" s="18"/>
    </row>
    <row r="554" spans="1:12" ht="30" customHeight="1" x14ac:dyDescent="0.3">
      <c r="A554" s="58" t="s">
        <v>154</v>
      </c>
      <c r="B554" s="3" t="s">
        <v>131</v>
      </c>
      <c r="C554" s="3"/>
      <c r="D554" s="3" t="s">
        <v>128</v>
      </c>
      <c r="E554" s="70">
        <v>2017</v>
      </c>
      <c r="F554" s="3">
        <v>10</v>
      </c>
      <c r="G554" s="3"/>
      <c r="H554" s="4">
        <v>28.1</v>
      </c>
      <c r="I554" s="4">
        <f t="shared" si="9"/>
        <v>34.000999999999998</v>
      </c>
      <c r="J554" s="18"/>
      <c r="K554" s="20" t="s">
        <v>34</v>
      </c>
      <c r="L554" s="18"/>
    </row>
    <row r="555" spans="1:12" ht="30" customHeight="1" x14ac:dyDescent="0.3">
      <c r="A555" s="58" t="s">
        <v>155</v>
      </c>
      <c r="B555" s="3" t="s">
        <v>131</v>
      </c>
      <c r="C555" s="3"/>
      <c r="D555" s="3" t="s">
        <v>128</v>
      </c>
      <c r="E555" s="70">
        <v>2017</v>
      </c>
      <c r="F555" s="3">
        <v>6</v>
      </c>
      <c r="G555" s="3"/>
      <c r="H555" s="4">
        <v>28.1</v>
      </c>
      <c r="I555" s="4">
        <f t="shared" si="9"/>
        <v>34.000999999999998</v>
      </c>
      <c r="J555" s="18"/>
      <c r="K555" s="20" t="s">
        <v>34</v>
      </c>
      <c r="L555" s="18"/>
    </row>
    <row r="556" spans="1:12" ht="30" customHeight="1" x14ac:dyDescent="0.3">
      <c r="A556" s="59" t="s">
        <v>909</v>
      </c>
      <c r="B556" s="47" t="s">
        <v>898</v>
      </c>
      <c r="C556" s="47" t="s">
        <v>340</v>
      </c>
      <c r="D556" s="47" t="s">
        <v>128</v>
      </c>
      <c r="E556" s="50">
        <v>2021</v>
      </c>
      <c r="F556" s="46">
        <v>18</v>
      </c>
      <c r="G556" s="3"/>
      <c r="H556" s="4">
        <v>28.1</v>
      </c>
      <c r="I556" s="4">
        <f t="shared" si="9"/>
        <v>34.000999999999998</v>
      </c>
      <c r="J556" s="18"/>
      <c r="K556" s="20"/>
      <c r="L556" s="18"/>
    </row>
    <row r="557" spans="1:12" ht="30" customHeight="1" x14ac:dyDescent="0.3">
      <c r="A557" s="59" t="s">
        <v>1326</v>
      </c>
      <c r="B557" s="3" t="s">
        <v>1328</v>
      </c>
      <c r="C557" s="3"/>
      <c r="D557" s="3" t="s">
        <v>128</v>
      </c>
      <c r="E557" s="70">
        <v>2022</v>
      </c>
      <c r="F557" s="3">
        <v>5</v>
      </c>
      <c r="G557" s="3"/>
      <c r="H557" s="4">
        <v>28.1</v>
      </c>
      <c r="I557" s="4">
        <f t="shared" si="9"/>
        <v>34.000999999999998</v>
      </c>
      <c r="J557" s="18" t="s">
        <v>10</v>
      </c>
      <c r="K557" s="20"/>
      <c r="L557" s="18"/>
    </row>
    <row r="558" spans="1:12" ht="30" customHeight="1" x14ac:dyDescent="0.3">
      <c r="A558" s="19" t="s">
        <v>44</v>
      </c>
      <c r="B558" s="3" t="s">
        <v>15</v>
      </c>
      <c r="C558" s="3"/>
      <c r="D558" s="3" t="s">
        <v>39</v>
      </c>
      <c r="E558" s="3">
        <v>2019</v>
      </c>
      <c r="F558" s="3">
        <v>12</v>
      </c>
      <c r="G558" s="3"/>
      <c r="H558" s="4">
        <v>28.1</v>
      </c>
      <c r="I558" s="4">
        <f t="shared" si="9"/>
        <v>34.000999999999998</v>
      </c>
      <c r="J558" s="18"/>
      <c r="K558" s="20" t="s">
        <v>30</v>
      </c>
      <c r="L558" s="18"/>
    </row>
    <row r="559" spans="1:12" ht="30" customHeight="1" x14ac:dyDescent="0.3">
      <c r="A559" s="19" t="s">
        <v>429</v>
      </c>
      <c r="B559" s="3" t="s">
        <v>114</v>
      </c>
      <c r="C559" s="3" t="s">
        <v>719</v>
      </c>
      <c r="D559" s="3" t="s">
        <v>253</v>
      </c>
      <c r="E559" s="3">
        <v>2008</v>
      </c>
      <c r="F559" s="3">
        <v>12</v>
      </c>
      <c r="G559" s="3"/>
      <c r="H559" s="4">
        <v>28.1</v>
      </c>
      <c r="I559" s="4">
        <f t="shared" si="9"/>
        <v>34.000999999999998</v>
      </c>
      <c r="J559" s="3"/>
      <c r="K559" s="20" t="s">
        <v>52</v>
      </c>
      <c r="L559" s="18"/>
    </row>
    <row r="560" spans="1:12" ht="30" customHeight="1" x14ac:dyDescent="0.3">
      <c r="A560" s="19" t="s">
        <v>707</v>
      </c>
      <c r="B560" s="3" t="s">
        <v>114</v>
      </c>
      <c r="C560" s="3" t="s">
        <v>719</v>
      </c>
      <c r="D560" s="3" t="s">
        <v>253</v>
      </c>
      <c r="E560" s="3" t="s">
        <v>169</v>
      </c>
      <c r="F560" s="3">
        <v>12</v>
      </c>
      <c r="G560" s="3"/>
      <c r="H560" s="4">
        <v>28.1</v>
      </c>
      <c r="I560" s="4">
        <f t="shared" si="9"/>
        <v>34.000999999999998</v>
      </c>
      <c r="J560" s="3"/>
      <c r="K560" s="20" t="s">
        <v>52</v>
      </c>
      <c r="L560" s="18"/>
    </row>
    <row r="561" spans="1:12" ht="30" customHeight="1" x14ac:dyDescent="0.3">
      <c r="A561" s="19" t="s">
        <v>694</v>
      </c>
      <c r="B561" s="3" t="s">
        <v>695</v>
      </c>
      <c r="C561" s="3" t="s">
        <v>719</v>
      </c>
      <c r="D561" s="3" t="s">
        <v>253</v>
      </c>
      <c r="E561" s="3" t="s">
        <v>169</v>
      </c>
      <c r="F561" s="3">
        <v>6</v>
      </c>
      <c r="G561" s="3"/>
      <c r="H561" s="4">
        <v>28.1</v>
      </c>
      <c r="I561" s="4">
        <f t="shared" si="9"/>
        <v>34.000999999999998</v>
      </c>
      <c r="J561" s="18"/>
      <c r="K561" s="20"/>
      <c r="L561" s="18"/>
    </row>
    <row r="562" spans="1:12" ht="30" customHeight="1" x14ac:dyDescent="0.3">
      <c r="A562" s="19" t="s">
        <v>680</v>
      </c>
      <c r="B562" s="3" t="s">
        <v>679</v>
      </c>
      <c r="C562" s="3"/>
      <c r="D562" s="3" t="s">
        <v>255</v>
      </c>
      <c r="E562" s="3">
        <v>2022</v>
      </c>
      <c r="F562" s="3">
        <v>12</v>
      </c>
      <c r="G562" s="3"/>
      <c r="H562" s="4">
        <v>28.84</v>
      </c>
      <c r="I562" s="4">
        <f t="shared" si="9"/>
        <v>34.8964</v>
      </c>
      <c r="J562" s="18"/>
      <c r="K562" s="20"/>
      <c r="L562" s="18"/>
    </row>
    <row r="563" spans="1:12" ht="30" customHeight="1" x14ac:dyDescent="0.3">
      <c r="A563" s="59" t="s">
        <v>954</v>
      </c>
      <c r="B563" s="3" t="s">
        <v>137</v>
      </c>
      <c r="C563" s="3"/>
      <c r="D563" s="3" t="s">
        <v>128</v>
      </c>
      <c r="E563" s="70">
        <v>2018</v>
      </c>
      <c r="F563" s="3">
        <v>9</v>
      </c>
      <c r="G563" s="3"/>
      <c r="H563" s="4">
        <v>28.93</v>
      </c>
      <c r="I563" s="4">
        <f t="shared" si="9"/>
        <v>35.005299999999998</v>
      </c>
      <c r="J563" s="3"/>
      <c r="K563" s="20"/>
      <c r="L563" s="18"/>
    </row>
    <row r="564" spans="1:12" ht="30" customHeight="1" x14ac:dyDescent="0.3">
      <c r="A564" s="59" t="s">
        <v>519</v>
      </c>
      <c r="B564" s="47" t="s">
        <v>352</v>
      </c>
      <c r="C564" s="47"/>
      <c r="D564" s="47" t="s">
        <v>128</v>
      </c>
      <c r="E564" s="50">
        <v>2018</v>
      </c>
      <c r="F564" s="46">
        <v>6</v>
      </c>
      <c r="G564" s="3"/>
      <c r="H564" s="4">
        <v>28.93</v>
      </c>
      <c r="I564" s="4">
        <f t="shared" si="9"/>
        <v>35.005299999999998</v>
      </c>
      <c r="J564" s="18"/>
      <c r="K564" s="20"/>
      <c r="L564" s="18"/>
    </row>
    <row r="565" spans="1:12" ht="30" customHeight="1" x14ac:dyDescent="0.3">
      <c r="A565" s="59" t="s">
        <v>520</v>
      </c>
      <c r="B565" s="47" t="s">
        <v>352</v>
      </c>
      <c r="C565" s="47" t="s">
        <v>358</v>
      </c>
      <c r="D565" s="47" t="s">
        <v>128</v>
      </c>
      <c r="E565" s="50">
        <v>2018</v>
      </c>
      <c r="F565" s="46">
        <v>6</v>
      </c>
      <c r="G565" s="3"/>
      <c r="H565" s="4">
        <v>28.93</v>
      </c>
      <c r="I565" s="4">
        <f t="shared" si="9"/>
        <v>35.005299999999998</v>
      </c>
      <c r="J565" s="18"/>
      <c r="K565" s="20"/>
      <c r="L565" s="18"/>
    </row>
    <row r="566" spans="1:12" ht="30" customHeight="1" x14ac:dyDescent="0.3">
      <c r="A566" s="59" t="s">
        <v>1035</v>
      </c>
      <c r="B566" s="47" t="s">
        <v>105</v>
      </c>
      <c r="C566" s="47"/>
      <c r="D566" s="47" t="s">
        <v>128</v>
      </c>
      <c r="E566" s="50">
        <v>2021</v>
      </c>
      <c r="F566" s="46">
        <v>6</v>
      </c>
      <c r="G566" s="3"/>
      <c r="H566" s="4">
        <v>28.93</v>
      </c>
      <c r="I566" s="4">
        <f t="shared" si="9"/>
        <v>35.005299999999998</v>
      </c>
      <c r="J566" s="18"/>
      <c r="K566" s="20"/>
      <c r="L566" s="18"/>
    </row>
    <row r="567" spans="1:12" ht="30" customHeight="1" x14ac:dyDescent="0.3">
      <c r="A567" s="58" t="s">
        <v>1212</v>
      </c>
      <c r="B567" s="3" t="s">
        <v>754</v>
      </c>
      <c r="C567" s="3" t="s">
        <v>340</v>
      </c>
      <c r="D567" s="3" t="s">
        <v>128</v>
      </c>
      <c r="E567" s="70">
        <v>2022</v>
      </c>
      <c r="F567" s="3">
        <v>12</v>
      </c>
      <c r="G567" s="3"/>
      <c r="H567" s="4">
        <v>28.93</v>
      </c>
      <c r="I567" s="4">
        <f t="shared" si="9"/>
        <v>35.005299999999998</v>
      </c>
      <c r="J567" s="18"/>
      <c r="K567" s="20"/>
      <c r="L567" s="18"/>
    </row>
    <row r="568" spans="1:12" ht="30" customHeight="1" x14ac:dyDescent="0.3">
      <c r="A568" s="58" t="s">
        <v>444</v>
      </c>
      <c r="B568" s="3" t="s">
        <v>428</v>
      </c>
      <c r="C568" s="3"/>
      <c r="D568" s="3" t="s">
        <v>128</v>
      </c>
      <c r="E568" s="70">
        <v>2022</v>
      </c>
      <c r="F568" s="3">
        <v>6</v>
      </c>
      <c r="G568" s="3"/>
      <c r="H568" s="4">
        <v>28.93</v>
      </c>
      <c r="I568" s="4">
        <f t="shared" si="9"/>
        <v>35.005299999999998</v>
      </c>
      <c r="J568" s="18"/>
      <c r="K568" s="20" t="s">
        <v>34</v>
      </c>
      <c r="L568" s="18"/>
    </row>
    <row r="569" spans="1:12" ht="30" customHeight="1" x14ac:dyDescent="0.3">
      <c r="A569" s="58" t="s">
        <v>561</v>
      </c>
      <c r="B569" s="3" t="s">
        <v>559</v>
      </c>
      <c r="C569" s="3"/>
      <c r="D569" s="3" t="s">
        <v>916</v>
      </c>
      <c r="E569" s="70">
        <v>2019</v>
      </c>
      <c r="F569" s="3">
        <v>6</v>
      </c>
      <c r="G569" s="3"/>
      <c r="H569" s="4">
        <v>28.93</v>
      </c>
      <c r="I569" s="4">
        <f t="shared" si="9"/>
        <v>35.005299999999998</v>
      </c>
      <c r="J569" s="18"/>
      <c r="K569" s="20" t="s">
        <v>52</v>
      </c>
      <c r="L569" s="18"/>
    </row>
    <row r="570" spans="1:12" ht="30" customHeight="1" x14ac:dyDescent="0.3">
      <c r="A570" s="58" t="s">
        <v>1447</v>
      </c>
      <c r="B570" s="3" t="s">
        <v>446</v>
      </c>
      <c r="C570" s="3" t="s">
        <v>340</v>
      </c>
      <c r="D570" s="3" t="s">
        <v>128</v>
      </c>
      <c r="E570" s="70">
        <v>2023</v>
      </c>
      <c r="F570" s="3">
        <v>12</v>
      </c>
      <c r="G570" s="3"/>
      <c r="H570" s="4">
        <v>29</v>
      </c>
      <c r="I570" s="4">
        <f t="shared" si="9"/>
        <v>35.089999999999996</v>
      </c>
      <c r="J570" s="18" t="s">
        <v>10</v>
      </c>
      <c r="K570" s="20" t="s">
        <v>52</v>
      </c>
      <c r="L570" s="18"/>
    </row>
    <row r="571" spans="1:12" ht="30" customHeight="1" x14ac:dyDescent="0.3">
      <c r="A571" s="58" t="s">
        <v>1008</v>
      </c>
      <c r="B571" s="3" t="s">
        <v>399</v>
      </c>
      <c r="C571" s="3" t="s">
        <v>340</v>
      </c>
      <c r="D571" s="3" t="s">
        <v>128</v>
      </c>
      <c r="E571" s="70">
        <v>2024</v>
      </c>
      <c r="F571" s="3">
        <v>2</v>
      </c>
      <c r="G571" s="3"/>
      <c r="H571" s="4">
        <v>29</v>
      </c>
      <c r="I571" s="4">
        <f t="shared" si="9"/>
        <v>35.089999999999996</v>
      </c>
      <c r="J571" s="18" t="s">
        <v>10</v>
      </c>
      <c r="K571" s="20"/>
      <c r="L571" s="18"/>
    </row>
    <row r="572" spans="1:12" ht="30" customHeight="1" x14ac:dyDescent="0.3">
      <c r="A572" s="58" t="s">
        <v>1012</v>
      </c>
      <c r="B572" s="3" t="s">
        <v>423</v>
      </c>
      <c r="C572" s="3" t="s">
        <v>340</v>
      </c>
      <c r="D572" s="3" t="s">
        <v>128</v>
      </c>
      <c r="E572" s="70">
        <v>2022</v>
      </c>
      <c r="F572" s="3">
        <v>6</v>
      </c>
      <c r="G572" s="3"/>
      <c r="H572" s="4">
        <v>29</v>
      </c>
      <c r="I572" s="4">
        <f t="shared" si="9"/>
        <v>35.089999999999996</v>
      </c>
      <c r="J572" s="18"/>
      <c r="K572" s="20"/>
      <c r="L572" s="18"/>
    </row>
    <row r="573" spans="1:12" ht="30" customHeight="1" x14ac:dyDescent="0.3">
      <c r="A573" s="58" t="s">
        <v>1012</v>
      </c>
      <c r="B573" s="3" t="s">
        <v>423</v>
      </c>
      <c r="C573" s="3" t="s">
        <v>340</v>
      </c>
      <c r="D573" s="3" t="s">
        <v>128</v>
      </c>
      <c r="E573" s="70">
        <v>2023</v>
      </c>
      <c r="F573" s="3">
        <v>6</v>
      </c>
      <c r="G573" s="3"/>
      <c r="H573" s="4">
        <v>29</v>
      </c>
      <c r="I573" s="4">
        <f t="shared" si="9"/>
        <v>35.089999999999996</v>
      </c>
      <c r="J573" s="18" t="s">
        <v>10</v>
      </c>
      <c r="K573" s="20"/>
      <c r="L573" s="18"/>
    </row>
    <row r="574" spans="1:12" ht="30" customHeight="1" x14ac:dyDescent="0.3">
      <c r="A574" s="59" t="s">
        <v>900</v>
      </c>
      <c r="B574" s="47" t="s">
        <v>898</v>
      </c>
      <c r="C574" s="47" t="s">
        <v>340</v>
      </c>
      <c r="D574" s="47" t="s">
        <v>128</v>
      </c>
      <c r="E574" s="50">
        <v>2020</v>
      </c>
      <c r="F574" s="46">
        <f>5-3</f>
        <v>2</v>
      </c>
      <c r="G574" s="3"/>
      <c r="H574" s="4">
        <v>29</v>
      </c>
      <c r="I574" s="4">
        <f t="shared" si="9"/>
        <v>35.089999999999996</v>
      </c>
      <c r="J574" s="18"/>
      <c r="K574" s="20"/>
      <c r="L574" s="18"/>
    </row>
    <row r="575" spans="1:12" ht="30" customHeight="1" x14ac:dyDescent="0.3">
      <c r="A575" s="27" t="s">
        <v>1432</v>
      </c>
      <c r="B575" s="47" t="s">
        <v>11</v>
      </c>
      <c r="C575" s="47"/>
      <c r="D575" s="47" t="s">
        <v>39</v>
      </c>
      <c r="E575" s="46">
        <v>2005</v>
      </c>
      <c r="F575" s="46">
        <v>2</v>
      </c>
      <c r="G575" s="3"/>
      <c r="H575" s="4">
        <v>29</v>
      </c>
      <c r="I575" s="4">
        <f t="shared" si="9"/>
        <v>35.089999999999996</v>
      </c>
      <c r="J575" s="18" t="s">
        <v>10</v>
      </c>
      <c r="K575" s="20"/>
      <c r="L575" s="18"/>
    </row>
    <row r="576" spans="1:12" ht="30" customHeight="1" x14ac:dyDescent="0.3">
      <c r="A576" s="27" t="s">
        <v>1001</v>
      </c>
      <c r="B576" s="47" t="s">
        <v>681</v>
      </c>
      <c r="C576" s="47"/>
      <c r="D576" s="47" t="s">
        <v>39</v>
      </c>
      <c r="E576" s="46">
        <v>2000</v>
      </c>
      <c r="F576" s="46">
        <v>8</v>
      </c>
      <c r="G576" s="3"/>
      <c r="H576" s="4">
        <v>29</v>
      </c>
      <c r="I576" s="4">
        <f t="shared" si="9"/>
        <v>35.089999999999996</v>
      </c>
      <c r="J576" s="18"/>
      <c r="K576" s="20" t="s">
        <v>24</v>
      </c>
      <c r="L576" s="18"/>
    </row>
    <row r="577" spans="1:12" ht="30" customHeight="1" x14ac:dyDescent="0.3">
      <c r="A577" s="27" t="s">
        <v>1435</v>
      </c>
      <c r="B577" s="47" t="s">
        <v>9</v>
      </c>
      <c r="C577" s="47"/>
      <c r="D577" s="47" t="s">
        <v>39</v>
      </c>
      <c r="E577" s="46">
        <v>2000</v>
      </c>
      <c r="F577" s="46">
        <v>1</v>
      </c>
      <c r="G577" s="3"/>
      <c r="H577" s="4">
        <v>29</v>
      </c>
      <c r="I577" s="4">
        <f t="shared" si="9"/>
        <v>35.089999999999996</v>
      </c>
      <c r="J577" s="18" t="s">
        <v>10</v>
      </c>
      <c r="K577" s="20"/>
      <c r="L577" s="18"/>
    </row>
    <row r="578" spans="1:12" ht="30" customHeight="1" x14ac:dyDescent="0.3">
      <c r="A578" s="27" t="s">
        <v>1042</v>
      </c>
      <c r="B578" s="47" t="s">
        <v>304</v>
      </c>
      <c r="C578" s="47"/>
      <c r="D578" s="47" t="s">
        <v>39</v>
      </c>
      <c r="E578" s="46">
        <v>1970</v>
      </c>
      <c r="F578" s="46">
        <v>1</v>
      </c>
      <c r="G578" s="3"/>
      <c r="H578" s="4">
        <v>29</v>
      </c>
      <c r="I578" s="4">
        <f t="shared" si="9"/>
        <v>35.089999999999996</v>
      </c>
      <c r="J578" s="18" t="s">
        <v>10</v>
      </c>
      <c r="K578" s="20"/>
      <c r="L578" s="18"/>
    </row>
    <row r="579" spans="1:12" ht="30" customHeight="1" x14ac:dyDescent="0.3">
      <c r="A579" s="27" t="s">
        <v>1380</v>
      </c>
      <c r="B579" s="47" t="s">
        <v>576</v>
      </c>
      <c r="C579" s="47"/>
      <c r="D579" s="47" t="s">
        <v>39</v>
      </c>
      <c r="E579" s="46">
        <v>2019</v>
      </c>
      <c r="F579" s="46">
        <v>11</v>
      </c>
      <c r="G579" s="3"/>
      <c r="H579" s="4">
        <v>29</v>
      </c>
      <c r="I579" s="4">
        <f t="shared" si="9"/>
        <v>35.089999999999996</v>
      </c>
      <c r="J579" s="18" t="s">
        <v>10</v>
      </c>
      <c r="K579" s="20" t="s">
        <v>30</v>
      </c>
      <c r="L579" s="18"/>
    </row>
    <row r="580" spans="1:12" ht="30" customHeight="1" x14ac:dyDescent="0.3">
      <c r="A580" s="19" t="s">
        <v>541</v>
      </c>
      <c r="B580" s="3" t="s">
        <v>576</v>
      </c>
      <c r="C580" s="3"/>
      <c r="D580" s="3" t="s">
        <v>39</v>
      </c>
      <c r="E580" s="3">
        <v>1988</v>
      </c>
      <c r="F580" s="3">
        <v>12</v>
      </c>
      <c r="G580" s="3"/>
      <c r="H580" s="4">
        <v>29</v>
      </c>
      <c r="I580" s="4">
        <f t="shared" si="9"/>
        <v>35.089999999999996</v>
      </c>
      <c r="J580" s="18"/>
      <c r="K580" s="20"/>
      <c r="L580" s="18"/>
    </row>
    <row r="581" spans="1:12" ht="30" customHeight="1" x14ac:dyDescent="0.3">
      <c r="A581" s="27" t="s">
        <v>676</v>
      </c>
      <c r="B581" s="47" t="s">
        <v>681</v>
      </c>
      <c r="C581" s="47"/>
      <c r="D581" s="47" t="s">
        <v>39</v>
      </c>
      <c r="E581" s="46">
        <v>1979</v>
      </c>
      <c r="F581" s="46">
        <v>1</v>
      </c>
      <c r="G581" s="3"/>
      <c r="H581" s="4">
        <v>29</v>
      </c>
      <c r="I581" s="4">
        <f t="shared" si="9"/>
        <v>35.089999999999996</v>
      </c>
      <c r="J581" s="18"/>
      <c r="K581" s="20"/>
      <c r="L581" s="18"/>
    </row>
    <row r="582" spans="1:12" ht="30" customHeight="1" x14ac:dyDescent="0.3">
      <c r="A582" s="27" t="s">
        <v>1456</v>
      </c>
      <c r="B582" s="47" t="s">
        <v>1444</v>
      </c>
      <c r="C582" s="47" t="s">
        <v>358</v>
      </c>
      <c r="D582" s="47" t="s">
        <v>255</v>
      </c>
      <c r="E582" s="46">
        <v>2000</v>
      </c>
      <c r="F582" s="46">
        <v>1</v>
      </c>
      <c r="G582" s="3"/>
      <c r="H582" s="4">
        <v>29</v>
      </c>
      <c r="I582" s="4">
        <f t="shared" si="9"/>
        <v>35.089999999999996</v>
      </c>
      <c r="J582" s="18"/>
      <c r="K582" s="20"/>
      <c r="L582" s="18"/>
    </row>
    <row r="583" spans="1:12" ht="30" customHeight="1" x14ac:dyDescent="0.3">
      <c r="A583" s="58" t="s">
        <v>1149</v>
      </c>
      <c r="B583" s="3" t="s">
        <v>1150</v>
      </c>
      <c r="C583" s="3" t="s">
        <v>1151</v>
      </c>
      <c r="D583" s="3" t="s">
        <v>260</v>
      </c>
      <c r="E583" s="70" t="s">
        <v>169</v>
      </c>
      <c r="F583" s="3">
        <v>1</v>
      </c>
      <c r="G583" s="3"/>
      <c r="H583" s="4">
        <v>29</v>
      </c>
      <c r="I583" s="4">
        <f t="shared" si="9"/>
        <v>35.089999999999996</v>
      </c>
      <c r="J583" s="18"/>
      <c r="K583" s="20"/>
      <c r="L583" s="18"/>
    </row>
    <row r="584" spans="1:12" ht="30" customHeight="1" x14ac:dyDescent="0.3">
      <c r="A584" s="19" t="s">
        <v>263</v>
      </c>
      <c r="B584" s="3" t="s">
        <v>9</v>
      </c>
      <c r="C584" s="3"/>
      <c r="D584" s="3" t="s">
        <v>39</v>
      </c>
      <c r="E584" s="3">
        <v>2020</v>
      </c>
      <c r="F584" s="3">
        <v>12</v>
      </c>
      <c r="G584" s="3"/>
      <c r="H584" s="4">
        <v>29.5</v>
      </c>
      <c r="I584" s="4">
        <f t="shared" si="9"/>
        <v>35.695</v>
      </c>
      <c r="J584" s="18"/>
      <c r="K584" s="20" t="s">
        <v>30</v>
      </c>
      <c r="L584" s="18"/>
    </row>
    <row r="585" spans="1:12" ht="30" customHeight="1" x14ac:dyDescent="0.3">
      <c r="A585" s="58" t="s">
        <v>518</v>
      </c>
      <c r="B585" s="47" t="s">
        <v>657</v>
      </c>
      <c r="C585" s="47"/>
      <c r="D585" s="47" t="s">
        <v>128</v>
      </c>
      <c r="E585" s="50">
        <v>2019</v>
      </c>
      <c r="F585" s="46">
        <v>3</v>
      </c>
      <c r="G585" s="3"/>
      <c r="H585" s="4">
        <v>29.75</v>
      </c>
      <c r="I585" s="4">
        <f t="shared" si="9"/>
        <v>35.997500000000002</v>
      </c>
      <c r="J585" s="18"/>
      <c r="K585" s="20"/>
      <c r="L585" s="18"/>
    </row>
    <row r="586" spans="1:12" ht="30" customHeight="1" x14ac:dyDescent="0.3">
      <c r="A586" s="58" t="s">
        <v>161</v>
      </c>
      <c r="B586" s="3" t="s">
        <v>463</v>
      </c>
      <c r="C586" s="3"/>
      <c r="D586" s="3" t="s">
        <v>262</v>
      </c>
      <c r="E586" s="70">
        <v>2015</v>
      </c>
      <c r="F586" s="3">
        <v>1</v>
      </c>
      <c r="G586" s="3"/>
      <c r="H586" s="4">
        <v>30</v>
      </c>
      <c r="I586" s="4">
        <f t="shared" ref="I586:I633" si="10">H586*$L$7</f>
        <v>36.299999999999997</v>
      </c>
      <c r="J586" s="18"/>
      <c r="K586" s="20"/>
      <c r="L586" s="18"/>
    </row>
    <row r="587" spans="1:12" ht="30" customHeight="1" x14ac:dyDescent="0.3">
      <c r="A587" s="58" t="s">
        <v>161</v>
      </c>
      <c r="B587" s="3" t="s">
        <v>463</v>
      </c>
      <c r="C587" s="3"/>
      <c r="D587" s="3" t="s">
        <v>262</v>
      </c>
      <c r="E587" s="70">
        <v>2018</v>
      </c>
      <c r="F587" s="3">
        <v>1</v>
      </c>
      <c r="G587" s="3"/>
      <c r="H587" s="4">
        <v>30</v>
      </c>
      <c r="I587" s="4">
        <f t="shared" si="10"/>
        <v>36.299999999999997</v>
      </c>
      <c r="J587" s="18"/>
      <c r="K587" s="20"/>
      <c r="L587" s="18"/>
    </row>
    <row r="588" spans="1:12" ht="30" customHeight="1" x14ac:dyDescent="0.3">
      <c r="A588" s="58" t="s">
        <v>161</v>
      </c>
      <c r="B588" s="3" t="s">
        <v>463</v>
      </c>
      <c r="C588" s="3"/>
      <c r="D588" s="3" t="s">
        <v>262</v>
      </c>
      <c r="E588" s="70">
        <v>2020</v>
      </c>
      <c r="F588" s="3">
        <v>12</v>
      </c>
      <c r="G588" s="3"/>
      <c r="H588" s="4">
        <v>30</v>
      </c>
      <c r="I588" s="4">
        <f t="shared" si="10"/>
        <v>36.299999999999997</v>
      </c>
      <c r="J588" s="18"/>
      <c r="K588" s="20"/>
      <c r="L588" s="18"/>
    </row>
    <row r="589" spans="1:12" ht="30" customHeight="1" x14ac:dyDescent="0.3">
      <c r="A589" s="58" t="s">
        <v>161</v>
      </c>
      <c r="B589" s="3" t="s">
        <v>463</v>
      </c>
      <c r="C589" s="3"/>
      <c r="D589" s="3" t="s">
        <v>262</v>
      </c>
      <c r="E589" s="70">
        <v>2022</v>
      </c>
      <c r="F589" s="3">
        <v>12</v>
      </c>
      <c r="G589" s="3"/>
      <c r="H589" s="4">
        <v>30</v>
      </c>
      <c r="I589" s="4">
        <f t="shared" si="10"/>
        <v>36.299999999999997</v>
      </c>
      <c r="J589" s="18" t="s">
        <v>10</v>
      </c>
      <c r="K589" s="20"/>
      <c r="L589" s="18"/>
    </row>
    <row r="590" spans="1:12" ht="30" customHeight="1" x14ac:dyDescent="0.3">
      <c r="A590" s="59" t="s">
        <v>948</v>
      </c>
      <c r="B590" s="47" t="s">
        <v>881</v>
      </c>
      <c r="C590" s="47"/>
      <c r="D590" s="47" t="s">
        <v>128</v>
      </c>
      <c r="E590" s="50">
        <v>1987</v>
      </c>
      <c r="F590" s="46">
        <v>4</v>
      </c>
      <c r="G590" s="3"/>
      <c r="H590" s="4">
        <v>30</v>
      </c>
      <c r="I590" s="4">
        <f t="shared" si="10"/>
        <v>36.299999999999997</v>
      </c>
      <c r="J590" s="18"/>
      <c r="K590" s="20"/>
      <c r="L590" s="18"/>
    </row>
    <row r="591" spans="1:12" ht="30" customHeight="1" x14ac:dyDescent="0.3">
      <c r="A591" s="59" t="s">
        <v>826</v>
      </c>
      <c r="B591" s="47" t="s">
        <v>817</v>
      </c>
      <c r="C591" s="47" t="s">
        <v>340</v>
      </c>
      <c r="D591" s="3" t="s">
        <v>128</v>
      </c>
      <c r="E591" s="50">
        <v>1989</v>
      </c>
      <c r="F591" s="46">
        <v>1</v>
      </c>
      <c r="G591" s="3"/>
      <c r="H591" s="4">
        <v>30</v>
      </c>
      <c r="I591" s="4">
        <f t="shared" si="10"/>
        <v>36.299999999999997</v>
      </c>
      <c r="J591" s="18"/>
      <c r="K591" s="20"/>
      <c r="L591" s="18"/>
    </row>
    <row r="592" spans="1:12" ht="30" customHeight="1" x14ac:dyDescent="0.3">
      <c r="A592" s="59" t="s">
        <v>269</v>
      </c>
      <c r="B592" s="47" t="s">
        <v>846</v>
      </c>
      <c r="C592" s="47" t="s">
        <v>340</v>
      </c>
      <c r="D592" s="3" t="s">
        <v>128</v>
      </c>
      <c r="E592" s="50">
        <v>1980</v>
      </c>
      <c r="F592" s="46">
        <v>1</v>
      </c>
      <c r="G592" s="3"/>
      <c r="H592" s="4">
        <v>30</v>
      </c>
      <c r="I592" s="4">
        <f t="shared" si="10"/>
        <v>36.299999999999997</v>
      </c>
      <c r="J592" s="18" t="s">
        <v>10</v>
      </c>
      <c r="K592" s="20"/>
      <c r="L592" s="18"/>
    </row>
    <row r="593" spans="1:13" ht="30" customHeight="1" x14ac:dyDescent="0.3">
      <c r="A593" s="59" t="s">
        <v>937</v>
      </c>
      <c r="B593" s="47" t="s">
        <v>925</v>
      </c>
      <c r="C593" s="47"/>
      <c r="D593" s="47" t="s">
        <v>128</v>
      </c>
      <c r="E593" s="50">
        <v>1969</v>
      </c>
      <c r="F593" s="46">
        <v>1</v>
      </c>
      <c r="G593" s="3">
        <v>0.375</v>
      </c>
      <c r="H593" s="4">
        <v>30</v>
      </c>
      <c r="I593" s="4">
        <f t="shared" si="10"/>
        <v>36.299999999999997</v>
      </c>
      <c r="J593" s="18"/>
      <c r="K593" s="20"/>
      <c r="L593" s="18"/>
    </row>
    <row r="594" spans="1:13" ht="30" customHeight="1" x14ac:dyDescent="0.3">
      <c r="A594" s="58" t="s">
        <v>107</v>
      </c>
      <c r="B594" s="3" t="s">
        <v>100</v>
      </c>
      <c r="C594" s="3"/>
      <c r="D594" s="3" t="s">
        <v>128</v>
      </c>
      <c r="E594" s="70">
        <v>2004</v>
      </c>
      <c r="F594" s="3">
        <v>5</v>
      </c>
      <c r="G594" s="3"/>
      <c r="H594" s="4">
        <v>30</v>
      </c>
      <c r="I594" s="4">
        <f t="shared" si="10"/>
        <v>36.299999999999997</v>
      </c>
      <c r="J594" s="3"/>
      <c r="K594" s="20"/>
      <c r="L594" s="18"/>
    </row>
    <row r="595" spans="1:13" ht="30" customHeight="1" x14ac:dyDescent="0.3">
      <c r="A595" s="27" t="s">
        <v>1453</v>
      </c>
      <c r="B595" s="47" t="s">
        <v>1349</v>
      </c>
      <c r="C595" s="47"/>
      <c r="D595" s="47" t="s">
        <v>128</v>
      </c>
      <c r="E595" s="46">
        <v>1989</v>
      </c>
      <c r="F595" s="46">
        <v>2</v>
      </c>
      <c r="G595" s="3"/>
      <c r="H595" s="4">
        <v>30</v>
      </c>
      <c r="I595" s="4">
        <f t="shared" si="10"/>
        <v>36.299999999999997</v>
      </c>
      <c r="J595" s="18" t="s">
        <v>10</v>
      </c>
      <c r="K595" s="20"/>
      <c r="L595" s="18"/>
    </row>
    <row r="596" spans="1:13" ht="30" customHeight="1" x14ac:dyDescent="0.3">
      <c r="A596" s="58" t="s">
        <v>687</v>
      </c>
      <c r="B596" s="3" t="s">
        <v>375</v>
      </c>
      <c r="C596" s="3" t="s">
        <v>340</v>
      </c>
      <c r="D596" s="3" t="s">
        <v>128</v>
      </c>
      <c r="E596" s="70">
        <v>2020</v>
      </c>
      <c r="F596" s="3">
        <v>12</v>
      </c>
      <c r="G596" s="3"/>
      <c r="H596" s="4">
        <v>30</v>
      </c>
      <c r="I596" s="4">
        <f t="shared" si="10"/>
        <v>36.299999999999997</v>
      </c>
      <c r="J596" s="18"/>
      <c r="K596" s="20" t="s">
        <v>34</v>
      </c>
      <c r="L596" s="18"/>
    </row>
    <row r="597" spans="1:13" ht="30" customHeight="1" x14ac:dyDescent="0.3">
      <c r="A597" s="58" t="s">
        <v>154</v>
      </c>
      <c r="B597" s="3" t="s">
        <v>131</v>
      </c>
      <c r="C597" s="3"/>
      <c r="D597" s="3" t="s">
        <v>128</v>
      </c>
      <c r="E597" s="70">
        <v>2018</v>
      </c>
      <c r="F597" s="3">
        <v>12</v>
      </c>
      <c r="G597" s="3"/>
      <c r="H597" s="4">
        <v>30</v>
      </c>
      <c r="I597" s="4">
        <f t="shared" si="10"/>
        <v>36.299999999999997</v>
      </c>
      <c r="J597" s="18"/>
      <c r="K597" s="20" t="s">
        <v>34</v>
      </c>
      <c r="L597" s="18"/>
    </row>
    <row r="598" spans="1:13" ht="30" customHeight="1" x14ac:dyDescent="0.3">
      <c r="A598" s="58" t="s">
        <v>155</v>
      </c>
      <c r="B598" s="3" t="s">
        <v>131</v>
      </c>
      <c r="C598" s="3"/>
      <c r="D598" s="3" t="s">
        <v>128</v>
      </c>
      <c r="E598" s="70">
        <v>2018</v>
      </c>
      <c r="F598" s="3">
        <v>12</v>
      </c>
      <c r="G598" s="3"/>
      <c r="H598" s="4">
        <v>30</v>
      </c>
      <c r="I598" s="4">
        <f t="shared" si="10"/>
        <v>36.299999999999997</v>
      </c>
      <c r="J598" s="18"/>
      <c r="K598" s="20" t="s">
        <v>34</v>
      </c>
      <c r="L598" s="18"/>
    </row>
    <row r="599" spans="1:13" ht="30" customHeight="1" x14ac:dyDescent="0.3">
      <c r="A599" s="59" t="s">
        <v>1148</v>
      </c>
      <c r="B599" s="47" t="s">
        <v>1146</v>
      </c>
      <c r="C599" s="47" t="s">
        <v>340</v>
      </c>
      <c r="D599" s="47" t="s">
        <v>128</v>
      </c>
      <c r="E599" s="50" t="s">
        <v>169</v>
      </c>
      <c r="F599" s="46">
        <v>1</v>
      </c>
      <c r="G599" s="3"/>
      <c r="H599" s="4">
        <v>30</v>
      </c>
      <c r="I599" s="4">
        <f t="shared" si="10"/>
        <v>36.299999999999997</v>
      </c>
      <c r="J599" s="18"/>
      <c r="K599" s="20"/>
      <c r="L599" s="18"/>
    </row>
    <row r="600" spans="1:13" ht="30" customHeight="1" x14ac:dyDescent="0.3">
      <c r="A600" s="58" t="s">
        <v>402</v>
      </c>
      <c r="B600" s="47" t="s">
        <v>648</v>
      </c>
      <c r="C600" s="47"/>
      <c r="D600" s="47" t="s">
        <v>128</v>
      </c>
      <c r="E600" s="50">
        <v>2020</v>
      </c>
      <c r="F600" s="46">
        <v>6</v>
      </c>
      <c r="G600" s="3"/>
      <c r="H600" s="4">
        <v>30</v>
      </c>
      <c r="I600" s="4">
        <f t="shared" si="10"/>
        <v>36.299999999999997</v>
      </c>
      <c r="J600" s="18"/>
      <c r="K600" s="20" t="s">
        <v>52</v>
      </c>
      <c r="L600" s="18"/>
    </row>
    <row r="601" spans="1:13" ht="30" customHeight="1" x14ac:dyDescent="0.3">
      <c r="A601" s="59" t="s">
        <v>1014</v>
      </c>
      <c r="B601" s="47" t="s">
        <v>423</v>
      </c>
      <c r="C601" s="47" t="s">
        <v>340</v>
      </c>
      <c r="D601" s="47" t="s">
        <v>128</v>
      </c>
      <c r="E601" s="50">
        <v>2020</v>
      </c>
      <c r="F601" s="46">
        <v>1</v>
      </c>
      <c r="G601" s="3"/>
      <c r="H601" s="4">
        <v>30</v>
      </c>
      <c r="I601" s="4">
        <f t="shared" si="10"/>
        <v>36.299999999999997</v>
      </c>
      <c r="J601" s="18"/>
      <c r="K601" s="20"/>
      <c r="L601" s="18"/>
      <c r="M601" s="23"/>
    </row>
    <row r="602" spans="1:13" ht="30" customHeight="1" x14ac:dyDescent="0.3">
      <c r="A602" s="58" t="s">
        <v>686</v>
      </c>
      <c r="B602" s="3" t="s">
        <v>375</v>
      </c>
      <c r="C602" s="3" t="s">
        <v>340</v>
      </c>
      <c r="D602" s="3" t="s">
        <v>128</v>
      </c>
      <c r="E602" s="70">
        <v>2020</v>
      </c>
      <c r="F602" s="3">
        <v>12</v>
      </c>
      <c r="G602" s="3"/>
      <c r="H602" s="4">
        <v>30</v>
      </c>
      <c r="I602" s="4">
        <f t="shared" si="10"/>
        <v>36.299999999999997</v>
      </c>
      <c r="J602" s="18"/>
      <c r="K602" s="20"/>
      <c r="L602" s="18"/>
      <c r="M602" s="23"/>
    </row>
    <row r="603" spans="1:13" ht="30" customHeight="1" x14ac:dyDescent="0.3">
      <c r="A603" s="58" t="s">
        <v>599</v>
      </c>
      <c r="B603" s="47" t="s">
        <v>648</v>
      </c>
      <c r="C603" s="47"/>
      <c r="D603" s="47" t="s">
        <v>128</v>
      </c>
      <c r="E603" s="50">
        <v>2020</v>
      </c>
      <c r="F603" s="46">
        <v>12</v>
      </c>
      <c r="G603" s="3"/>
      <c r="H603" s="4">
        <v>30</v>
      </c>
      <c r="I603" s="4">
        <f t="shared" si="10"/>
        <v>36.299999999999997</v>
      </c>
      <c r="J603" s="18"/>
      <c r="K603" s="20"/>
      <c r="L603" s="18"/>
      <c r="M603" s="23"/>
    </row>
    <row r="604" spans="1:13" ht="30" customHeight="1" x14ac:dyDescent="0.3">
      <c r="A604" s="27" t="s">
        <v>1583</v>
      </c>
      <c r="B604" s="47" t="s">
        <v>576</v>
      </c>
      <c r="C604" s="47"/>
      <c r="D604" s="47" t="s">
        <v>39</v>
      </c>
      <c r="E604" s="46">
        <v>1970</v>
      </c>
      <c r="F604" s="46">
        <v>3</v>
      </c>
      <c r="G604" s="3"/>
      <c r="H604" s="4">
        <v>30</v>
      </c>
      <c r="I604" s="4">
        <f t="shared" si="10"/>
        <v>36.299999999999997</v>
      </c>
      <c r="J604" s="18"/>
      <c r="K604" s="20"/>
      <c r="L604" s="18"/>
      <c r="M604" s="23"/>
    </row>
    <row r="605" spans="1:13" ht="30" customHeight="1" x14ac:dyDescent="0.3">
      <c r="A605" s="27" t="s">
        <v>1586</v>
      </c>
      <c r="B605" s="47" t="s">
        <v>576</v>
      </c>
      <c r="C605" s="47"/>
      <c r="D605" s="47" t="s">
        <v>39</v>
      </c>
      <c r="E605" s="46" t="s">
        <v>667</v>
      </c>
      <c r="F605" s="46">
        <v>1</v>
      </c>
      <c r="G605" s="3"/>
      <c r="H605" s="4">
        <v>30</v>
      </c>
      <c r="I605" s="4">
        <f t="shared" si="10"/>
        <v>36.299999999999997</v>
      </c>
      <c r="J605" s="18"/>
      <c r="K605" s="20"/>
      <c r="L605" s="18"/>
      <c r="M605" s="23"/>
    </row>
    <row r="606" spans="1:13" ht="30" customHeight="1" x14ac:dyDescent="0.3">
      <c r="A606" s="27" t="s">
        <v>1403</v>
      </c>
      <c r="B606" s="47" t="s">
        <v>9</v>
      </c>
      <c r="C606" s="47"/>
      <c r="D606" s="47" t="s">
        <v>39</v>
      </c>
      <c r="E606" s="46">
        <v>1970</v>
      </c>
      <c r="F606" s="46">
        <v>2</v>
      </c>
      <c r="G606" s="3"/>
      <c r="H606" s="4">
        <v>30</v>
      </c>
      <c r="I606" s="4">
        <f t="shared" si="10"/>
        <v>36.299999999999997</v>
      </c>
      <c r="J606" s="18" t="s">
        <v>10</v>
      </c>
      <c r="K606" s="20"/>
      <c r="L606" s="18"/>
      <c r="M606" s="23"/>
    </row>
    <row r="607" spans="1:13" ht="30" customHeight="1" x14ac:dyDescent="0.3">
      <c r="A607" s="27" t="s">
        <v>942</v>
      </c>
      <c r="B607" s="47" t="s">
        <v>19</v>
      </c>
      <c r="C607" s="47"/>
      <c r="D607" s="47" t="s">
        <v>39</v>
      </c>
      <c r="E607" s="46" t="s">
        <v>922</v>
      </c>
      <c r="F607" s="46">
        <v>5</v>
      </c>
      <c r="G607" s="3"/>
      <c r="H607" s="4">
        <v>30</v>
      </c>
      <c r="I607" s="4">
        <f t="shared" si="10"/>
        <v>36.299999999999997</v>
      </c>
      <c r="J607" s="18"/>
      <c r="K607" s="20"/>
      <c r="L607" s="18"/>
    </row>
    <row r="608" spans="1:13" ht="30" customHeight="1" x14ac:dyDescent="0.3">
      <c r="A608" s="27" t="s">
        <v>748</v>
      </c>
      <c r="B608" s="47" t="s">
        <v>11</v>
      </c>
      <c r="C608" s="47"/>
      <c r="D608" s="47" t="s">
        <v>39</v>
      </c>
      <c r="E608" s="46">
        <v>2007</v>
      </c>
      <c r="F608" s="46">
        <v>12</v>
      </c>
      <c r="G608" s="3"/>
      <c r="H608" s="4">
        <v>30</v>
      </c>
      <c r="I608" s="4">
        <f t="shared" si="10"/>
        <v>36.299999999999997</v>
      </c>
      <c r="J608" s="18"/>
      <c r="K608" s="20" t="s">
        <v>24</v>
      </c>
      <c r="L608" s="18"/>
    </row>
    <row r="609" spans="1:12" ht="30" customHeight="1" x14ac:dyDescent="0.3">
      <c r="A609" s="27" t="s">
        <v>1481</v>
      </c>
      <c r="B609" s="47" t="s">
        <v>315</v>
      </c>
      <c r="C609" s="47"/>
      <c r="D609" s="47" t="s">
        <v>39</v>
      </c>
      <c r="E609" s="46">
        <v>1988</v>
      </c>
      <c r="F609" s="46">
        <v>1</v>
      </c>
      <c r="G609" s="3"/>
      <c r="H609" s="4">
        <v>30</v>
      </c>
      <c r="I609" s="4">
        <f t="shared" si="10"/>
        <v>36.299999999999997</v>
      </c>
      <c r="J609" s="18" t="s">
        <v>10</v>
      </c>
      <c r="K609" s="20"/>
      <c r="L609" s="18"/>
    </row>
    <row r="610" spans="1:12" ht="30" customHeight="1" x14ac:dyDescent="0.3">
      <c r="A610" s="27" t="s">
        <v>781</v>
      </c>
      <c r="B610" s="47" t="s">
        <v>443</v>
      </c>
      <c r="C610" s="47"/>
      <c r="D610" s="47" t="s">
        <v>39</v>
      </c>
      <c r="E610" s="46">
        <v>1970</v>
      </c>
      <c r="F610" s="46">
        <v>1</v>
      </c>
      <c r="G610" s="3"/>
      <c r="H610" s="4">
        <v>30</v>
      </c>
      <c r="I610" s="4">
        <f t="shared" si="10"/>
        <v>36.299999999999997</v>
      </c>
      <c r="J610" s="18"/>
      <c r="K610" s="20"/>
      <c r="L610" s="18"/>
    </row>
    <row r="611" spans="1:12" ht="30" customHeight="1" x14ac:dyDescent="0.3">
      <c r="A611" s="19" t="s">
        <v>442</v>
      </c>
      <c r="B611" s="3" t="s">
        <v>443</v>
      </c>
      <c r="C611" s="3"/>
      <c r="D611" s="3" t="s">
        <v>39</v>
      </c>
      <c r="E611" s="3">
        <v>1996</v>
      </c>
      <c r="F611" s="3">
        <v>1</v>
      </c>
      <c r="G611" s="3">
        <v>1.5</v>
      </c>
      <c r="H611" s="4">
        <v>30</v>
      </c>
      <c r="I611" s="4">
        <f t="shared" si="10"/>
        <v>36.299999999999997</v>
      </c>
      <c r="J611" s="18"/>
      <c r="K611" s="20"/>
      <c r="L611" s="18"/>
    </row>
    <row r="612" spans="1:12" ht="30" customHeight="1" x14ac:dyDescent="0.3">
      <c r="A612" s="27" t="s">
        <v>1549</v>
      </c>
      <c r="B612" s="47" t="s">
        <v>576</v>
      </c>
      <c r="C612" s="47"/>
      <c r="D612" s="47" t="s">
        <v>39</v>
      </c>
      <c r="E612" s="46">
        <v>1988</v>
      </c>
      <c r="F612" s="46">
        <v>1</v>
      </c>
      <c r="G612" s="3"/>
      <c r="H612" s="4">
        <v>30</v>
      </c>
      <c r="I612" s="4">
        <f t="shared" si="10"/>
        <v>36.299999999999997</v>
      </c>
      <c r="J612" s="18" t="s">
        <v>10</v>
      </c>
      <c r="K612" s="20"/>
      <c r="L612" s="18"/>
    </row>
    <row r="613" spans="1:12" ht="30" customHeight="1" x14ac:dyDescent="0.3">
      <c r="A613" s="27" t="s">
        <v>840</v>
      </c>
      <c r="B613" s="47" t="s">
        <v>576</v>
      </c>
      <c r="C613" s="47"/>
      <c r="D613" s="47" t="s">
        <v>39</v>
      </c>
      <c r="E613" s="46">
        <v>1982</v>
      </c>
      <c r="F613" s="46">
        <v>1</v>
      </c>
      <c r="G613" s="3"/>
      <c r="H613" s="4">
        <v>30</v>
      </c>
      <c r="I613" s="4">
        <f t="shared" si="10"/>
        <v>36.299999999999997</v>
      </c>
      <c r="J613" s="18"/>
      <c r="K613" s="20"/>
      <c r="L613" s="18"/>
    </row>
    <row r="614" spans="1:12" ht="30" customHeight="1" x14ac:dyDescent="0.3">
      <c r="A614" s="27" t="s">
        <v>1510</v>
      </c>
      <c r="B614" s="47" t="s">
        <v>15</v>
      </c>
      <c r="C614" s="47"/>
      <c r="D614" s="47" t="s">
        <v>39</v>
      </c>
      <c r="E614" s="46">
        <v>1985</v>
      </c>
      <c r="F614" s="46">
        <v>1</v>
      </c>
      <c r="G614" s="3"/>
      <c r="H614" s="4">
        <v>30</v>
      </c>
      <c r="I614" s="4">
        <f t="shared" si="10"/>
        <v>36.299999999999997</v>
      </c>
      <c r="J614" s="18"/>
      <c r="K614" s="20"/>
      <c r="L614" s="18"/>
    </row>
    <row r="615" spans="1:12" ht="30" customHeight="1" x14ac:dyDescent="0.3">
      <c r="A615" s="27" t="s">
        <v>1041</v>
      </c>
      <c r="B615" s="47" t="s">
        <v>15</v>
      </c>
      <c r="C615" s="47"/>
      <c r="D615" s="47" t="s">
        <v>39</v>
      </c>
      <c r="E615" s="46">
        <v>1981</v>
      </c>
      <c r="F615" s="46">
        <v>1</v>
      </c>
      <c r="G615" s="3"/>
      <c r="H615" s="4">
        <v>30</v>
      </c>
      <c r="I615" s="4">
        <f t="shared" si="10"/>
        <v>36.299999999999997</v>
      </c>
      <c r="J615" s="18" t="s">
        <v>10</v>
      </c>
      <c r="K615" s="20"/>
      <c r="L615" s="18"/>
    </row>
    <row r="616" spans="1:12" ht="30" customHeight="1" x14ac:dyDescent="0.3">
      <c r="A616" s="27" t="s">
        <v>1261</v>
      </c>
      <c r="B616" s="47" t="s">
        <v>681</v>
      </c>
      <c r="C616" s="47"/>
      <c r="D616" s="47" t="s">
        <v>39</v>
      </c>
      <c r="E616" s="46">
        <v>1990</v>
      </c>
      <c r="F616" s="46">
        <v>12</v>
      </c>
      <c r="G616" s="3"/>
      <c r="H616" s="4">
        <v>30</v>
      </c>
      <c r="I616" s="4">
        <f t="shared" si="10"/>
        <v>36.299999999999997</v>
      </c>
      <c r="J616" s="18" t="s">
        <v>10</v>
      </c>
      <c r="K616" s="20"/>
      <c r="L616" s="18"/>
    </row>
    <row r="617" spans="1:12" ht="30" customHeight="1" x14ac:dyDescent="0.3">
      <c r="A617" s="19" t="s">
        <v>530</v>
      </c>
      <c r="B617" s="3" t="s">
        <v>576</v>
      </c>
      <c r="C617" s="3"/>
      <c r="D617" s="3" t="s">
        <v>39</v>
      </c>
      <c r="E617" s="3">
        <v>1988</v>
      </c>
      <c r="F617" s="3">
        <v>9</v>
      </c>
      <c r="G617" s="3"/>
      <c r="H617" s="4">
        <v>30</v>
      </c>
      <c r="I617" s="4">
        <f t="shared" si="10"/>
        <v>36.299999999999997</v>
      </c>
      <c r="J617" s="18"/>
      <c r="K617" s="20"/>
      <c r="L617" s="18"/>
    </row>
    <row r="618" spans="1:12" ht="30" customHeight="1" x14ac:dyDescent="0.3">
      <c r="A618" s="27" t="s">
        <v>1066</v>
      </c>
      <c r="B618" s="47" t="s">
        <v>12</v>
      </c>
      <c r="C618" s="47"/>
      <c r="D618" s="47" t="s">
        <v>39</v>
      </c>
      <c r="E618" s="46">
        <v>1981</v>
      </c>
      <c r="F618" s="46">
        <v>2</v>
      </c>
      <c r="G618" s="3"/>
      <c r="H618" s="4">
        <v>30</v>
      </c>
      <c r="I618" s="4">
        <f t="shared" si="10"/>
        <v>36.299999999999997</v>
      </c>
      <c r="J618" s="18"/>
      <c r="K618" s="20"/>
      <c r="L618" s="18"/>
    </row>
    <row r="619" spans="1:12" ht="30" customHeight="1" x14ac:dyDescent="0.3">
      <c r="A619" s="27" t="s">
        <v>1369</v>
      </c>
      <c r="B619" s="47" t="s">
        <v>25</v>
      </c>
      <c r="C619" s="47"/>
      <c r="D619" s="47" t="s">
        <v>39</v>
      </c>
      <c r="E619" s="46">
        <v>1979</v>
      </c>
      <c r="F619" s="46">
        <v>1</v>
      </c>
      <c r="G619" s="3"/>
      <c r="H619" s="4">
        <v>30</v>
      </c>
      <c r="I619" s="4">
        <f t="shared" si="10"/>
        <v>36.299999999999997</v>
      </c>
      <c r="J619" s="18" t="s">
        <v>10</v>
      </c>
      <c r="K619" s="20"/>
      <c r="L619" s="18"/>
    </row>
    <row r="620" spans="1:12" ht="30" customHeight="1" x14ac:dyDescent="0.3">
      <c r="A620" s="19" t="s">
        <v>441</v>
      </c>
      <c r="B620" s="3" t="s">
        <v>12</v>
      </c>
      <c r="C620" s="3"/>
      <c r="D620" s="3" t="s">
        <v>39</v>
      </c>
      <c r="E620" s="3">
        <v>1986</v>
      </c>
      <c r="F620" s="3">
        <v>1</v>
      </c>
      <c r="G620" s="3"/>
      <c r="H620" s="4">
        <v>30</v>
      </c>
      <c r="I620" s="4">
        <f t="shared" si="10"/>
        <v>36.299999999999997</v>
      </c>
      <c r="J620" s="18"/>
      <c r="K620" s="20"/>
      <c r="L620" s="18"/>
    </row>
    <row r="621" spans="1:12" ht="30" customHeight="1" x14ac:dyDescent="0.3">
      <c r="A621" s="19" t="s">
        <v>419</v>
      </c>
      <c r="B621" s="3" t="s">
        <v>11</v>
      </c>
      <c r="C621" s="3"/>
      <c r="D621" s="3" t="s">
        <v>39</v>
      </c>
      <c r="E621" s="3">
        <v>1998</v>
      </c>
      <c r="F621" s="3">
        <v>2</v>
      </c>
      <c r="G621" s="3"/>
      <c r="H621" s="4">
        <v>30</v>
      </c>
      <c r="I621" s="4">
        <f t="shared" si="10"/>
        <v>36.299999999999997</v>
      </c>
      <c r="J621" s="18" t="s">
        <v>10</v>
      </c>
      <c r="K621" s="20"/>
      <c r="L621" s="18"/>
    </row>
    <row r="622" spans="1:12" ht="30" customHeight="1" x14ac:dyDescent="0.3">
      <c r="A622" s="27" t="s">
        <v>758</v>
      </c>
      <c r="B622" s="47" t="s">
        <v>23</v>
      </c>
      <c r="C622" s="47" t="s">
        <v>718</v>
      </c>
      <c r="D622" s="47" t="s">
        <v>39</v>
      </c>
      <c r="E622" s="46">
        <v>1970</v>
      </c>
      <c r="F622" s="46">
        <v>8</v>
      </c>
      <c r="G622" s="3"/>
      <c r="H622" s="4">
        <v>30</v>
      </c>
      <c r="I622" s="4">
        <f t="shared" si="10"/>
        <v>36.299999999999997</v>
      </c>
      <c r="J622" s="18"/>
      <c r="K622" s="20"/>
      <c r="L622" s="18"/>
    </row>
    <row r="623" spans="1:12" ht="30" customHeight="1" x14ac:dyDescent="0.3">
      <c r="A623" s="27" t="s">
        <v>779</v>
      </c>
      <c r="B623" s="47" t="s">
        <v>19</v>
      </c>
      <c r="C623" s="47"/>
      <c r="D623" s="47" t="s">
        <v>39</v>
      </c>
      <c r="E623" s="46">
        <v>1971</v>
      </c>
      <c r="F623" s="46">
        <v>1</v>
      </c>
      <c r="G623" s="3"/>
      <c r="H623" s="4">
        <v>30</v>
      </c>
      <c r="I623" s="4">
        <f t="shared" si="10"/>
        <v>36.299999999999997</v>
      </c>
      <c r="J623" s="18"/>
      <c r="K623" s="20"/>
      <c r="L623" s="18"/>
    </row>
    <row r="624" spans="1:12" ht="30" customHeight="1" x14ac:dyDescent="0.3">
      <c r="A624" s="27" t="s">
        <v>805</v>
      </c>
      <c r="B624" s="47" t="s">
        <v>11</v>
      </c>
      <c r="C624" s="47"/>
      <c r="D624" s="47" t="s">
        <v>39</v>
      </c>
      <c r="E624" s="46">
        <v>1985</v>
      </c>
      <c r="F624" s="46">
        <v>7</v>
      </c>
      <c r="G624" s="3"/>
      <c r="H624" s="4">
        <v>30</v>
      </c>
      <c r="I624" s="4">
        <f t="shared" si="10"/>
        <v>36.299999999999997</v>
      </c>
      <c r="J624" s="18"/>
      <c r="K624" s="20"/>
      <c r="L624" s="18"/>
    </row>
    <row r="625" spans="1:12" ht="30" customHeight="1" x14ac:dyDescent="0.3">
      <c r="A625" s="27" t="s">
        <v>891</v>
      </c>
      <c r="B625" s="47" t="s">
        <v>866</v>
      </c>
      <c r="C625" s="47"/>
      <c r="D625" s="47" t="s">
        <v>255</v>
      </c>
      <c r="E625" s="46">
        <v>1979</v>
      </c>
      <c r="F625" s="46">
        <v>1</v>
      </c>
      <c r="G625" s="3"/>
      <c r="H625" s="4">
        <v>30</v>
      </c>
      <c r="I625" s="4">
        <f t="shared" si="10"/>
        <v>36.299999999999997</v>
      </c>
      <c r="J625" s="18"/>
      <c r="K625" s="20"/>
      <c r="L625" s="18"/>
    </row>
    <row r="626" spans="1:12" ht="30" customHeight="1" x14ac:dyDescent="0.3">
      <c r="A626" s="27" t="s">
        <v>646</v>
      </c>
      <c r="B626" s="47" t="s">
        <v>603</v>
      </c>
      <c r="D626" s="47" t="s">
        <v>255</v>
      </c>
      <c r="E626" s="46">
        <v>1996</v>
      </c>
      <c r="F626" s="46">
        <v>3</v>
      </c>
      <c r="G626" s="3"/>
      <c r="H626" s="4">
        <v>30</v>
      </c>
      <c r="I626" s="4">
        <f t="shared" si="10"/>
        <v>36.299999999999997</v>
      </c>
      <c r="J626" s="18"/>
      <c r="K626" s="20"/>
      <c r="L626" s="18"/>
    </row>
    <row r="627" spans="1:12" ht="30" customHeight="1" x14ac:dyDescent="0.3">
      <c r="A627" s="27" t="s">
        <v>1224</v>
      </c>
      <c r="B627" s="47" t="s">
        <v>347</v>
      </c>
      <c r="C627" s="47"/>
      <c r="D627" s="47" t="s">
        <v>255</v>
      </c>
      <c r="E627" s="46">
        <v>2019</v>
      </c>
      <c r="F627" s="46">
        <v>6</v>
      </c>
      <c r="G627" s="3"/>
      <c r="H627" s="4">
        <v>30</v>
      </c>
      <c r="I627" s="4">
        <f t="shared" si="10"/>
        <v>36.299999999999997</v>
      </c>
      <c r="J627" s="18"/>
      <c r="K627" s="20"/>
      <c r="L627" s="18"/>
    </row>
    <row r="628" spans="1:12" ht="30" customHeight="1" x14ac:dyDescent="0.3">
      <c r="A628" s="27" t="s">
        <v>1224</v>
      </c>
      <c r="B628" s="47" t="s">
        <v>347</v>
      </c>
      <c r="C628" s="47"/>
      <c r="D628" s="47" t="s">
        <v>255</v>
      </c>
      <c r="E628" s="46">
        <v>2020</v>
      </c>
      <c r="F628" s="46">
        <v>12</v>
      </c>
      <c r="G628" s="3"/>
      <c r="H628" s="4">
        <v>30</v>
      </c>
      <c r="I628" s="4">
        <f t="shared" si="10"/>
        <v>36.299999999999997</v>
      </c>
      <c r="J628" s="18"/>
      <c r="K628" s="20"/>
      <c r="L628" s="18"/>
    </row>
    <row r="629" spans="1:12" ht="30" customHeight="1" x14ac:dyDescent="0.3">
      <c r="A629" s="58" t="s">
        <v>1548</v>
      </c>
      <c r="B629" s="3" t="s">
        <v>1546</v>
      </c>
      <c r="C629" s="3"/>
      <c r="D629" s="3" t="s">
        <v>261</v>
      </c>
      <c r="E629" s="70">
        <v>1992</v>
      </c>
      <c r="F629" s="3">
        <v>1</v>
      </c>
      <c r="G629" s="3"/>
      <c r="H629" s="4">
        <v>30</v>
      </c>
      <c r="I629" s="4">
        <f t="shared" si="10"/>
        <v>36.299999999999997</v>
      </c>
      <c r="J629" s="18" t="s">
        <v>10</v>
      </c>
      <c r="K629" s="20"/>
      <c r="L629" s="18"/>
    </row>
    <row r="630" spans="1:12" ht="30" customHeight="1" x14ac:dyDescent="0.3">
      <c r="A630" s="58" t="s">
        <v>1410</v>
      </c>
      <c r="B630" s="3" t="s">
        <v>1409</v>
      </c>
      <c r="C630" s="3"/>
      <c r="D630" s="3" t="s">
        <v>916</v>
      </c>
      <c r="E630" s="70">
        <v>2015</v>
      </c>
      <c r="F630" s="3">
        <v>1</v>
      </c>
      <c r="G630" s="3"/>
      <c r="H630" s="4">
        <v>30</v>
      </c>
      <c r="I630" s="4">
        <f t="shared" si="10"/>
        <v>36.299999999999997</v>
      </c>
      <c r="J630" s="18"/>
      <c r="K630" s="20"/>
      <c r="L630" s="18"/>
    </row>
    <row r="631" spans="1:12" ht="30" customHeight="1" x14ac:dyDescent="0.3">
      <c r="A631" s="58" t="s">
        <v>1168</v>
      </c>
      <c r="B631" s="3" t="s">
        <v>1169</v>
      </c>
      <c r="C631" s="3"/>
      <c r="D631" s="3" t="s">
        <v>256</v>
      </c>
      <c r="E631" s="70">
        <v>1989</v>
      </c>
      <c r="F631" s="3">
        <v>1</v>
      </c>
      <c r="G631" s="3"/>
      <c r="H631" s="4">
        <v>30</v>
      </c>
      <c r="I631" s="4">
        <f t="shared" si="10"/>
        <v>36.299999999999997</v>
      </c>
      <c r="J631" s="18"/>
      <c r="K631" s="20"/>
      <c r="L631" s="18"/>
    </row>
    <row r="632" spans="1:12" ht="30" customHeight="1" x14ac:dyDescent="0.3">
      <c r="A632" s="58" t="s">
        <v>74</v>
      </c>
      <c r="B632" s="3" t="s">
        <v>75</v>
      </c>
      <c r="C632" s="3"/>
      <c r="D632" s="3" t="s">
        <v>256</v>
      </c>
      <c r="E632" s="70">
        <v>1988</v>
      </c>
      <c r="F632" s="3">
        <v>1</v>
      </c>
      <c r="G632" s="3"/>
      <c r="H632" s="4">
        <v>30</v>
      </c>
      <c r="I632" s="4">
        <f t="shared" si="10"/>
        <v>36.299999999999997</v>
      </c>
      <c r="J632" s="18"/>
      <c r="K632" s="20"/>
      <c r="L632" s="18"/>
    </row>
    <row r="633" spans="1:12" ht="30" customHeight="1" x14ac:dyDescent="0.3">
      <c r="A633" s="58" t="s">
        <v>951</v>
      </c>
      <c r="B633" s="3" t="s">
        <v>1271</v>
      </c>
      <c r="C633" s="3"/>
      <c r="D633" s="3" t="s">
        <v>359</v>
      </c>
      <c r="E633" s="70">
        <v>1998</v>
      </c>
      <c r="F633" s="3">
        <v>1</v>
      </c>
      <c r="G633" s="3"/>
      <c r="H633" s="4">
        <v>30</v>
      </c>
      <c r="I633" s="4">
        <f t="shared" si="10"/>
        <v>36.299999999999997</v>
      </c>
      <c r="J633" s="18"/>
      <c r="K633" s="20"/>
      <c r="L633" s="18"/>
    </row>
    <row r="634" spans="1:12" ht="30" customHeight="1" x14ac:dyDescent="0.3">
      <c r="A634" s="61"/>
      <c r="B634" s="25"/>
      <c r="C634" s="25"/>
      <c r="D634" s="25"/>
      <c r="E634" s="25"/>
      <c r="F634" s="25"/>
      <c r="G634" s="25"/>
      <c r="H634" s="26"/>
      <c r="I634" s="26"/>
      <c r="J634" s="51"/>
      <c r="K634" s="52"/>
      <c r="L634" s="18"/>
    </row>
    <row r="635" spans="1:12" ht="15.6" x14ac:dyDescent="0.3">
      <c r="A635" s="62" t="s">
        <v>237</v>
      </c>
      <c r="B635" s="29"/>
      <c r="C635" s="29"/>
      <c r="D635" s="29"/>
      <c r="E635" s="17"/>
      <c r="F635" s="82" t="s">
        <v>238</v>
      </c>
      <c r="G635" s="82"/>
      <c r="H635" s="30"/>
      <c r="I635" s="30"/>
      <c r="J635" s="31"/>
      <c r="K635" s="32" t="s">
        <v>239</v>
      </c>
    </row>
    <row r="636" spans="1:12" ht="15.6" x14ac:dyDescent="0.3">
      <c r="A636" s="63" t="s">
        <v>240</v>
      </c>
      <c r="B636" s="34"/>
      <c r="C636" s="34"/>
      <c r="D636" s="34"/>
      <c r="E636" s="3"/>
      <c r="F636" s="79" t="s">
        <v>241</v>
      </c>
      <c r="G636" s="79"/>
      <c r="H636" s="35"/>
      <c r="I636" s="35"/>
      <c r="K636" s="36" t="s">
        <v>242</v>
      </c>
    </row>
    <row r="637" spans="1:12" x14ac:dyDescent="0.3">
      <c r="A637" s="63" t="s">
        <v>243</v>
      </c>
      <c r="B637" s="34"/>
      <c r="C637" s="34"/>
      <c r="D637" s="34"/>
      <c r="E637" s="37"/>
      <c r="F637" s="79" t="s">
        <v>244</v>
      </c>
      <c r="G637" s="79"/>
      <c r="H637" s="35"/>
      <c r="I637" s="35"/>
      <c r="K637" s="38"/>
    </row>
    <row r="638" spans="1:12" x14ac:dyDescent="0.3">
      <c r="A638" s="63" t="s">
        <v>245</v>
      </c>
      <c r="B638" s="34"/>
      <c r="C638" s="34"/>
      <c r="D638" s="34"/>
      <c r="E638" s="37"/>
      <c r="F638" s="79" t="s">
        <v>246</v>
      </c>
      <c r="G638" s="79"/>
      <c r="H638" s="35"/>
      <c r="I638" s="35"/>
      <c r="K638" s="38"/>
    </row>
    <row r="639" spans="1:12" x14ac:dyDescent="0.3">
      <c r="A639" s="63" t="s">
        <v>333</v>
      </c>
      <c r="B639" s="34"/>
      <c r="C639" s="34"/>
      <c r="D639" s="34"/>
      <c r="E639" s="37"/>
      <c r="F639" s="37"/>
      <c r="G639" s="34"/>
      <c r="H639" s="35"/>
      <c r="I639" s="35"/>
      <c r="K639" s="38"/>
    </row>
    <row r="640" spans="1:12" x14ac:dyDescent="0.3">
      <c r="A640" s="64" t="s">
        <v>247</v>
      </c>
      <c r="B640" s="41"/>
      <c r="C640" s="41"/>
      <c r="D640" s="41"/>
      <c r="E640" s="42"/>
      <c r="F640" s="42"/>
      <c r="G640" s="41"/>
      <c r="H640" s="43"/>
      <c r="I640" s="43"/>
      <c r="J640" s="44"/>
      <c r="K640" s="45"/>
    </row>
    <row r="641" spans="1:12" ht="15.6" x14ac:dyDescent="0.3">
      <c r="A641" s="67"/>
      <c r="B641" s="3"/>
      <c r="C641" s="3"/>
      <c r="D641" s="3"/>
      <c r="E641" s="3"/>
      <c r="F641" s="3"/>
      <c r="G641" s="3"/>
      <c r="H641" s="4"/>
      <c r="I641" s="4"/>
      <c r="J641" s="3"/>
      <c r="K641" s="1"/>
      <c r="L641" s="1"/>
    </row>
  </sheetData>
  <mergeCells count="6">
    <mergeCell ref="F635:G635"/>
    <mergeCell ref="F636:G636"/>
    <mergeCell ref="F637:G637"/>
    <mergeCell ref="F638:G638"/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A1CD-94B8-4B8D-A020-28B8BC5D0214}">
  <sheetPr codeName="Sheet6">
    <tabColor theme="1" tint="0.499984740745262"/>
  </sheetPr>
  <dimension ref="A1:L187"/>
  <sheetViews>
    <sheetView showGridLines="0" topLeftCell="A161" zoomScale="80" zoomScaleNormal="80" workbookViewId="0">
      <selection activeCell="A170" sqref="A170"/>
    </sheetView>
  </sheetViews>
  <sheetFormatPr defaultColWidth="8.77734375" defaultRowHeight="14.4" x14ac:dyDescent="0.3"/>
  <cols>
    <col min="1" max="1" width="61" style="68" customWidth="1"/>
    <col min="2" max="2" width="35.109375" customWidth="1"/>
    <col min="3" max="3" width="16.6640625" bestFit="1" customWidth="1"/>
    <col min="4" max="4" width="17.77734375" customWidth="1"/>
    <col min="5" max="5" width="12.109375" bestFit="1" customWidth="1"/>
    <col min="6" max="6" width="10.109375" customWidth="1"/>
    <col min="7" max="7" width="10.6640625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67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67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6.2" thickBot="1" x14ac:dyDescent="0.35">
      <c r="A5" s="8" t="s">
        <v>1099</v>
      </c>
      <c r="B5" s="9" t="s">
        <v>0</v>
      </c>
      <c r="C5" s="9"/>
      <c r="D5" s="9" t="s">
        <v>252</v>
      </c>
      <c r="E5" s="9" t="s">
        <v>1</v>
      </c>
      <c r="F5" s="9" t="s">
        <v>2</v>
      </c>
      <c r="G5" s="9" t="s">
        <v>313</v>
      </c>
      <c r="H5" s="10" t="s">
        <v>323</v>
      </c>
      <c r="I5" s="10" t="s">
        <v>323</v>
      </c>
      <c r="J5" s="9"/>
      <c r="K5" s="11"/>
      <c r="L5" s="6"/>
    </row>
    <row r="6" spans="1:12" ht="16.2" thickBot="1" x14ac:dyDescent="0.35">
      <c r="A6" s="57" t="s">
        <v>1096</v>
      </c>
      <c r="B6" s="13"/>
      <c r="C6" s="13"/>
      <c r="D6" s="13"/>
      <c r="E6" s="13"/>
      <c r="F6" s="13"/>
      <c r="G6" s="13" t="s">
        <v>3</v>
      </c>
      <c r="H6" s="14" t="s">
        <v>5</v>
      </c>
      <c r="I6" s="14" t="s">
        <v>4</v>
      </c>
      <c r="J6" s="13"/>
      <c r="K6" s="15" t="s">
        <v>6</v>
      </c>
      <c r="L6" s="16">
        <v>1.21</v>
      </c>
    </row>
    <row r="7" spans="1:12" ht="30" customHeight="1" x14ac:dyDescent="0.3">
      <c r="A7" s="58" t="s">
        <v>750</v>
      </c>
      <c r="B7" s="3" t="s">
        <v>728</v>
      </c>
      <c r="C7" s="3"/>
      <c r="D7" s="3" t="s">
        <v>128</v>
      </c>
      <c r="E7" s="70">
        <v>1978</v>
      </c>
      <c r="F7" s="3">
        <v>3</v>
      </c>
      <c r="G7" s="3"/>
      <c r="H7" s="4">
        <v>250</v>
      </c>
      <c r="I7" s="4">
        <f>H7*$L$6</f>
        <v>302.5</v>
      </c>
      <c r="J7" s="18"/>
      <c r="K7" s="20"/>
      <c r="L7" s="18"/>
    </row>
    <row r="8" spans="1:12" ht="30" customHeight="1" x14ac:dyDescent="0.3">
      <c r="A8" s="58" t="s">
        <v>1143</v>
      </c>
      <c r="B8" s="3" t="s">
        <v>1144</v>
      </c>
      <c r="C8" s="3" t="s">
        <v>340</v>
      </c>
      <c r="D8" s="3" t="s">
        <v>128</v>
      </c>
      <c r="E8" s="70">
        <v>2020</v>
      </c>
      <c r="F8" s="3">
        <v>1</v>
      </c>
      <c r="G8" s="3"/>
      <c r="H8" s="4">
        <v>255</v>
      </c>
      <c r="I8" s="4">
        <f>H8*$L$6</f>
        <v>308.55</v>
      </c>
      <c r="J8" s="18"/>
      <c r="K8" s="20"/>
      <c r="L8" s="18"/>
    </row>
    <row r="9" spans="1:12" ht="30" customHeight="1" x14ac:dyDescent="0.3">
      <c r="A9" s="59" t="s">
        <v>918</v>
      </c>
      <c r="B9" s="47" t="s">
        <v>921</v>
      </c>
      <c r="C9" s="47"/>
      <c r="D9" s="47" t="s">
        <v>128</v>
      </c>
      <c r="E9" s="50">
        <v>2019</v>
      </c>
      <c r="F9" s="46">
        <v>1</v>
      </c>
      <c r="G9" s="3"/>
      <c r="H9" s="4">
        <v>255</v>
      </c>
      <c r="I9" s="4">
        <f t="shared" ref="I9:I65" si="0">H9*$L$6</f>
        <v>308.55</v>
      </c>
      <c r="J9" s="18"/>
      <c r="K9" s="20"/>
      <c r="L9" s="18"/>
    </row>
    <row r="10" spans="1:12" ht="30" customHeight="1" x14ac:dyDescent="0.3">
      <c r="A10" s="59" t="s">
        <v>861</v>
      </c>
      <c r="B10" s="47" t="s">
        <v>1078</v>
      </c>
      <c r="C10" s="47"/>
      <c r="D10" s="47" t="s">
        <v>128</v>
      </c>
      <c r="E10" s="50">
        <v>2018</v>
      </c>
      <c r="F10" s="46">
        <v>2</v>
      </c>
      <c r="G10" s="3"/>
      <c r="H10" s="4">
        <v>255</v>
      </c>
      <c r="I10" s="4">
        <f t="shared" si="0"/>
        <v>308.55</v>
      </c>
      <c r="J10" s="18"/>
      <c r="K10" s="20"/>
      <c r="L10" s="18"/>
    </row>
    <row r="11" spans="1:12" ht="30" customHeight="1" x14ac:dyDescent="0.3">
      <c r="A11" s="59" t="s">
        <v>861</v>
      </c>
      <c r="B11" s="47" t="s">
        <v>1078</v>
      </c>
      <c r="C11" s="47"/>
      <c r="D11" s="47" t="s">
        <v>128</v>
      </c>
      <c r="E11" s="50">
        <v>2020</v>
      </c>
      <c r="F11" s="46">
        <v>1</v>
      </c>
      <c r="G11" s="3"/>
      <c r="H11" s="4">
        <v>255</v>
      </c>
      <c r="I11" s="4">
        <f t="shared" si="0"/>
        <v>308.55</v>
      </c>
      <c r="J11" s="18"/>
      <c r="K11" s="20"/>
      <c r="L11" s="18"/>
    </row>
    <row r="12" spans="1:12" ht="30" customHeight="1" x14ac:dyDescent="0.3">
      <c r="A12" s="59" t="s">
        <v>1007</v>
      </c>
      <c r="B12" s="47" t="s">
        <v>118</v>
      </c>
      <c r="C12" s="47"/>
      <c r="D12" s="47" t="s">
        <v>128</v>
      </c>
      <c r="E12" s="50">
        <v>2021</v>
      </c>
      <c r="F12" s="46">
        <v>2</v>
      </c>
      <c r="G12" s="3"/>
      <c r="H12" s="4">
        <v>260</v>
      </c>
      <c r="I12" s="4">
        <f t="shared" si="0"/>
        <v>314.59999999999997</v>
      </c>
      <c r="J12" s="18"/>
      <c r="K12" s="20"/>
      <c r="L12" s="18"/>
    </row>
    <row r="13" spans="1:12" ht="30" customHeight="1" x14ac:dyDescent="0.3">
      <c r="A13" s="59" t="s">
        <v>991</v>
      </c>
      <c r="B13" s="47" t="s">
        <v>853</v>
      </c>
      <c r="C13" s="47" t="s">
        <v>340</v>
      </c>
      <c r="D13" s="3" t="s">
        <v>128</v>
      </c>
      <c r="E13" s="50">
        <v>2019</v>
      </c>
      <c r="F13" s="46">
        <v>1</v>
      </c>
      <c r="G13" s="3"/>
      <c r="H13" s="4">
        <v>265</v>
      </c>
      <c r="I13" s="4">
        <f t="shared" si="0"/>
        <v>320.64999999999998</v>
      </c>
      <c r="J13" s="18" t="s">
        <v>10</v>
      </c>
      <c r="K13" s="20"/>
      <c r="L13" s="18"/>
    </row>
    <row r="14" spans="1:12" ht="30" customHeight="1" x14ac:dyDescent="0.3">
      <c r="A14" s="59" t="s">
        <v>855</v>
      </c>
      <c r="B14" s="47" t="s">
        <v>852</v>
      </c>
      <c r="C14" s="47" t="s">
        <v>340</v>
      </c>
      <c r="D14" s="3" t="s">
        <v>128</v>
      </c>
      <c r="E14" s="50">
        <v>2019</v>
      </c>
      <c r="F14" s="46">
        <v>1</v>
      </c>
      <c r="G14" s="3"/>
      <c r="H14" s="4">
        <v>265</v>
      </c>
      <c r="I14" s="4">
        <f t="shared" si="0"/>
        <v>320.64999999999998</v>
      </c>
      <c r="J14" s="18"/>
      <c r="K14" s="20"/>
      <c r="L14" s="18"/>
    </row>
    <row r="15" spans="1:12" ht="30" customHeight="1" x14ac:dyDescent="0.3">
      <c r="A15" s="58" t="s">
        <v>969</v>
      </c>
      <c r="B15" s="3" t="s">
        <v>118</v>
      </c>
      <c r="C15" s="3"/>
      <c r="D15" s="3" t="s">
        <v>128</v>
      </c>
      <c r="E15" s="70">
        <v>2020</v>
      </c>
      <c r="F15" s="3">
        <v>3</v>
      </c>
      <c r="G15" s="3"/>
      <c r="H15" s="4">
        <v>265</v>
      </c>
      <c r="I15" s="4">
        <f t="shared" si="0"/>
        <v>320.64999999999998</v>
      </c>
      <c r="J15" s="18"/>
      <c r="K15" s="20"/>
      <c r="L15" s="18"/>
    </row>
    <row r="16" spans="1:12" ht="30" customHeight="1" x14ac:dyDescent="0.3">
      <c r="A16" s="59" t="s">
        <v>1007</v>
      </c>
      <c r="B16" s="47" t="s">
        <v>118</v>
      </c>
      <c r="C16" s="47"/>
      <c r="D16" s="47" t="s">
        <v>128</v>
      </c>
      <c r="E16" s="50">
        <v>2022</v>
      </c>
      <c r="F16" s="46">
        <v>2</v>
      </c>
      <c r="G16" s="3"/>
      <c r="H16" s="4">
        <v>265</v>
      </c>
      <c r="I16" s="4">
        <f t="shared" si="0"/>
        <v>320.64999999999998</v>
      </c>
      <c r="J16" s="18" t="s">
        <v>10</v>
      </c>
      <c r="K16" s="20"/>
      <c r="L16" s="18"/>
    </row>
    <row r="17" spans="1:12" ht="30" customHeight="1" x14ac:dyDescent="0.3">
      <c r="A17" s="58" t="s">
        <v>112</v>
      </c>
      <c r="B17" s="47" t="s">
        <v>368</v>
      </c>
      <c r="C17" s="3"/>
      <c r="D17" s="3" t="s">
        <v>128</v>
      </c>
      <c r="E17" s="70">
        <v>2005</v>
      </c>
      <c r="F17" s="3">
        <v>1</v>
      </c>
      <c r="G17" s="3"/>
      <c r="H17" s="4">
        <v>265</v>
      </c>
      <c r="I17" s="4">
        <f t="shared" si="0"/>
        <v>320.64999999999998</v>
      </c>
      <c r="J17" s="3"/>
      <c r="K17" s="21"/>
      <c r="L17" s="18"/>
    </row>
    <row r="18" spans="1:12" ht="30" customHeight="1" x14ac:dyDescent="0.3">
      <c r="A18" s="58" t="s">
        <v>1567</v>
      </c>
      <c r="B18" s="3" t="s">
        <v>1372</v>
      </c>
      <c r="C18" s="3"/>
      <c r="D18" s="3" t="s">
        <v>128</v>
      </c>
      <c r="E18" s="70">
        <v>2022</v>
      </c>
      <c r="F18" s="3">
        <v>1</v>
      </c>
      <c r="G18" s="3"/>
      <c r="H18" s="4">
        <v>265</v>
      </c>
      <c r="I18" s="4">
        <f t="shared" si="0"/>
        <v>320.64999999999998</v>
      </c>
      <c r="J18" s="18" t="s">
        <v>10</v>
      </c>
      <c r="K18" s="20"/>
      <c r="L18" s="18"/>
    </row>
    <row r="19" spans="1:12" ht="30" customHeight="1" x14ac:dyDescent="0.3">
      <c r="A19" s="59" t="s">
        <v>861</v>
      </c>
      <c r="B19" s="47" t="s">
        <v>1078</v>
      </c>
      <c r="C19" s="47"/>
      <c r="D19" s="47" t="s">
        <v>128</v>
      </c>
      <c r="E19" s="50">
        <v>2019</v>
      </c>
      <c r="F19" s="46">
        <v>2</v>
      </c>
      <c r="G19" s="3"/>
      <c r="H19" s="4">
        <v>265</v>
      </c>
      <c r="I19" s="4">
        <f t="shared" si="0"/>
        <v>320.64999999999998</v>
      </c>
      <c r="J19" s="18"/>
      <c r="K19" s="20"/>
      <c r="L19" s="18"/>
    </row>
    <row r="20" spans="1:12" ht="30" customHeight="1" x14ac:dyDescent="0.3">
      <c r="A20" s="59" t="s">
        <v>140</v>
      </c>
      <c r="B20" s="47" t="s">
        <v>1078</v>
      </c>
      <c r="C20" s="47"/>
      <c r="D20" s="47" t="s">
        <v>128</v>
      </c>
      <c r="E20" s="50">
        <v>2018</v>
      </c>
      <c r="F20" s="46">
        <v>1</v>
      </c>
      <c r="G20" s="3"/>
      <c r="H20" s="4">
        <v>265</v>
      </c>
      <c r="I20" s="4">
        <f t="shared" si="0"/>
        <v>320.64999999999998</v>
      </c>
      <c r="J20" s="18"/>
      <c r="K20" s="56"/>
      <c r="L20" s="18"/>
    </row>
    <row r="21" spans="1:12" ht="30" customHeight="1" x14ac:dyDescent="0.3">
      <c r="A21" s="59" t="s">
        <v>140</v>
      </c>
      <c r="B21" s="47" t="s">
        <v>1078</v>
      </c>
      <c r="C21" s="47"/>
      <c r="D21" s="47" t="s">
        <v>128</v>
      </c>
      <c r="E21" s="50">
        <v>2020</v>
      </c>
      <c r="F21" s="46">
        <v>1</v>
      </c>
      <c r="G21" s="3"/>
      <c r="H21" s="4">
        <v>265</v>
      </c>
      <c r="I21" s="4">
        <f t="shared" si="0"/>
        <v>320.64999999999998</v>
      </c>
      <c r="J21" s="18"/>
      <c r="K21" s="56"/>
      <c r="L21" s="18"/>
    </row>
    <row r="22" spans="1:12" ht="30" customHeight="1" x14ac:dyDescent="0.3">
      <c r="A22" s="58" t="s">
        <v>1520</v>
      </c>
      <c r="B22" s="3" t="s">
        <v>1198</v>
      </c>
      <c r="C22" s="3" t="s">
        <v>358</v>
      </c>
      <c r="D22" s="3" t="s">
        <v>128</v>
      </c>
      <c r="E22" s="70">
        <v>2023</v>
      </c>
      <c r="F22" s="3">
        <v>1</v>
      </c>
      <c r="G22" s="3"/>
      <c r="H22" s="4">
        <v>265</v>
      </c>
      <c r="I22" s="4">
        <f t="shared" si="0"/>
        <v>320.64999999999998</v>
      </c>
      <c r="J22" s="18" t="s">
        <v>10</v>
      </c>
      <c r="K22" s="20"/>
      <c r="L22" s="18"/>
    </row>
    <row r="23" spans="1:12" ht="30" customHeight="1" x14ac:dyDescent="0.3">
      <c r="A23" s="19" t="s">
        <v>589</v>
      </c>
      <c r="B23" s="3" t="s">
        <v>73</v>
      </c>
      <c r="C23" s="3"/>
      <c r="D23" s="3" t="s">
        <v>255</v>
      </c>
      <c r="E23" s="3">
        <v>1998</v>
      </c>
      <c r="F23" s="3">
        <v>1</v>
      </c>
      <c r="G23" s="3"/>
      <c r="H23" s="4">
        <v>265</v>
      </c>
      <c r="I23" s="4">
        <f t="shared" si="0"/>
        <v>320.64999999999998</v>
      </c>
      <c r="J23" s="3"/>
      <c r="K23" s="21"/>
      <c r="L23" s="18"/>
    </row>
    <row r="24" spans="1:12" ht="30" customHeight="1" x14ac:dyDescent="0.3">
      <c r="A24" s="58" t="s">
        <v>966</v>
      </c>
      <c r="B24" s="3" t="s">
        <v>965</v>
      </c>
      <c r="C24" s="3" t="s">
        <v>718</v>
      </c>
      <c r="D24" s="3" t="s">
        <v>256</v>
      </c>
      <c r="E24" s="70">
        <v>2011</v>
      </c>
      <c r="F24" s="3">
        <v>1</v>
      </c>
      <c r="G24" s="3"/>
      <c r="H24" s="4">
        <v>265</v>
      </c>
      <c r="I24" s="4">
        <f t="shared" si="0"/>
        <v>320.64999999999998</v>
      </c>
      <c r="J24" s="18"/>
      <c r="K24" s="20"/>
      <c r="L24" s="18"/>
    </row>
    <row r="25" spans="1:12" ht="30" customHeight="1" x14ac:dyDescent="0.3">
      <c r="A25" s="19" t="s">
        <v>851</v>
      </c>
      <c r="B25" s="47" t="s">
        <v>850</v>
      </c>
      <c r="C25" s="3" t="s">
        <v>719</v>
      </c>
      <c r="D25" s="47" t="s">
        <v>253</v>
      </c>
      <c r="E25" s="46">
        <v>2011</v>
      </c>
      <c r="F25" s="46">
        <v>2</v>
      </c>
      <c r="G25" s="3"/>
      <c r="H25" s="4">
        <v>265</v>
      </c>
      <c r="I25" s="4">
        <f t="shared" si="0"/>
        <v>320.64999999999998</v>
      </c>
      <c r="J25" s="18"/>
      <c r="K25" s="20"/>
      <c r="L25" s="18"/>
    </row>
    <row r="26" spans="1:12" ht="30" customHeight="1" x14ac:dyDescent="0.3">
      <c r="A26" s="59" t="s">
        <v>1088</v>
      </c>
      <c r="B26" s="47" t="s">
        <v>1089</v>
      </c>
      <c r="C26" s="47" t="s">
        <v>340</v>
      </c>
      <c r="D26" s="47" t="s">
        <v>128</v>
      </c>
      <c r="E26" s="50">
        <v>2018</v>
      </c>
      <c r="F26" s="46">
        <v>1</v>
      </c>
      <c r="G26" s="3"/>
      <c r="H26" s="4">
        <v>275</v>
      </c>
      <c r="I26" s="4">
        <f t="shared" si="0"/>
        <v>332.75</v>
      </c>
      <c r="J26" s="18"/>
      <c r="K26" s="20"/>
      <c r="L26" s="18"/>
    </row>
    <row r="27" spans="1:12" ht="30" customHeight="1" x14ac:dyDescent="0.3">
      <c r="A27" s="58" t="s">
        <v>969</v>
      </c>
      <c r="B27" s="3" t="s">
        <v>118</v>
      </c>
      <c r="C27" s="3"/>
      <c r="D27" s="3" t="s">
        <v>128</v>
      </c>
      <c r="E27" s="70">
        <v>2021</v>
      </c>
      <c r="F27" s="3">
        <v>3</v>
      </c>
      <c r="G27" s="3"/>
      <c r="H27" s="4">
        <v>275</v>
      </c>
      <c r="I27" s="4">
        <f t="shared" si="0"/>
        <v>332.75</v>
      </c>
      <c r="J27" s="18"/>
      <c r="K27" s="20"/>
      <c r="L27" s="18"/>
    </row>
    <row r="28" spans="1:12" ht="30" customHeight="1" x14ac:dyDescent="0.3">
      <c r="A28" s="58" t="s">
        <v>462</v>
      </c>
      <c r="B28" s="3" t="s">
        <v>72</v>
      </c>
      <c r="C28" s="3"/>
      <c r="D28" s="3" t="s">
        <v>128</v>
      </c>
      <c r="E28" s="70">
        <v>2014</v>
      </c>
      <c r="F28" s="3">
        <v>1</v>
      </c>
      <c r="G28" s="3"/>
      <c r="H28" s="4">
        <v>275</v>
      </c>
      <c r="I28" s="4">
        <f t="shared" si="0"/>
        <v>332.75</v>
      </c>
      <c r="J28" s="18"/>
      <c r="K28" s="20"/>
      <c r="L28" s="18"/>
    </row>
    <row r="29" spans="1:12" ht="30" customHeight="1" x14ac:dyDescent="0.3">
      <c r="A29" s="59" t="s">
        <v>1122</v>
      </c>
      <c r="B29" s="3" t="s">
        <v>726</v>
      </c>
      <c r="C29" s="47" t="s">
        <v>340</v>
      </c>
      <c r="D29" s="47" t="s">
        <v>128</v>
      </c>
      <c r="E29" s="50">
        <v>2021</v>
      </c>
      <c r="F29" s="46">
        <v>1</v>
      </c>
      <c r="G29" s="3"/>
      <c r="H29" s="4">
        <v>275</v>
      </c>
      <c r="I29" s="4">
        <f t="shared" si="0"/>
        <v>332.75</v>
      </c>
      <c r="J29" s="18"/>
      <c r="K29" s="20"/>
      <c r="L29" s="18"/>
    </row>
    <row r="30" spans="1:12" ht="30" customHeight="1" x14ac:dyDescent="0.3">
      <c r="A30" s="59" t="s">
        <v>1122</v>
      </c>
      <c r="B30" s="3" t="s">
        <v>726</v>
      </c>
      <c r="C30" s="47" t="s">
        <v>340</v>
      </c>
      <c r="D30" s="47" t="s">
        <v>128</v>
      </c>
      <c r="E30" s="50">
        <v>2022</v>
      </c>
      <c r="F30" s="46">
        <v>1</v>
      </c>
      <c r="G30" s="3"/>
      <c r="H30" s="4">
        <v>275</v>
      </c>
      <c r="I30" s="4">
        <f t="shared" si="0"/>
        <v>332.75</v>
      </c>
      <c r="J30" s="18" t="s">
        <v>10</v>
      </c>
      <c r="K30" s="20"/>
      <c r="L30" s="18"/>
    </row>
    <row r="31" spans="1:12" ht="30" customHeight="1" x14ac:dyDescent="0.3">
      <c r="A31" s="58" t="s">
        <v>1134</v>
      </c>
      <c r="B31" s="67" t="s">
        <v>1132</v>
      </c>
      <c r="C31" s="3" t="s">
        <v>340</v>
      </c>
      <c r="D31" s="47" t="s">
        <v>128</v>
      </c>
      <c r="E31" s="50">
        <v>2020</v>
      </c>
      <c r="F31" s="46">
        <f>2-1</f>
        <v>1</v>
      </c>
      <c r="G31" s="3"/>
      <c r="H31" s="4">
        <v>275</v>
      </c>
      <c r="I31" s="4">
        <f t="shared" si="0"/>
        <v>332.75</v>
      </c>
      <c r="J31" s="18"/>
      <c r="K31" s="20"/>
      <c r="L31" s="18"/>
    </row>
    <row r="32" spans="1:12" ht="30" customHeight="1" x14ac:dyDescent="0.3">
      <c r="A32" s="58" t="s">
        <v>1131</v>
      </c>
      <c r="B32" s="67" t="s">
        <v>1132</v>
      </c>
      <c r="C32" s="3" t="s">
        <v>340</v>
      </c>
      <c r="D32" s="3" t="s">
        <v>128</v>
      </c>
      <c r="E32" s="70">
        <v>2020</v>
      </c>
      <c r="F32" s="3">
        <f>2-1</f>
        <v>1</v>
      </c>
      <c r="G32" s="3"/>
      <c r="H32" s="4">
        <v>275</v>
      </c>
      <c r="I32" s="4">
        <f t="shared" si="0"/>
        <v>332.75</v>
      </c>
      <c r="J32" s="18"/>
      <c r="K32" s="20"/>
      <c r="L32" s="18"/>
    </row>
    <row r="33" spans="1:12" ht="30" customHeight="1" x14ac:dyDescent="0.3">
      <c r="A33" s="59" t="s">
        <v>140</v>
      </c>
      <c r="B33" s="47" t="s">
        <v>1078</v>
      </c>
      <c r="C33" s="47"/>
      <c r="D33" s="47" t="s">
        <v>128</v>
      </c>
      <c r="E33" s="50">
        <v>2019</v>
      </c>
      <c r="F33" s="46">
        <v>1</v>
      </c>
      <c r="G33" s="3"/>
      <c r="H33" s="4">
        <v>275</v>
      </c>
      <c r="I33" s="4">
        <f t="shared" si="0"/>
        <v>332.75</v>
      </c>
      <c r="J33" s="18"/>
      <c r="K33" s="56"/>
      <c r="L33" s="18"/>
    </row>
    <row r="34" spans="1:12" ht="30" customHeight="1" x14ac:dyDescent="0.3">
      <c r="A34" s="27" t="s">
        <v>1381</v>
      </c>
      <c r="B34" s="47" t="s">
        <v>8</v>
      </c>
      <c r="C34" s="47" t="s">
        <v>718</v>
      </c>
      <c r="D34" s="47" t="s">
        <v>39</v>
      </c>
      <c r="E34" s="46">
        <v>1942</v>
      </c>
      <c r="F34" s="46">
        <v>1</v>
      </c>
      <c r="G34" s="3"/>
      <c r="H34" s="4">
        <v>275</v>
      </c>
      <c r="I34" s="4">
        <f t="shared" si="0"/>
        <v>332.75</v>
      </c>
      <c r="J34" s="18" t="s">
        <v>10</v>
      </c>
      <c r="K34" s="20"/>
      <c r="L34" s="18"/>
    </row>
    <row r="35" spans="1:12" ht="30" customHeight="1" x14ac:dyDescent="0.3">
      <c r="A35" s="27" t="s">
        <v>1595</v>
      </c>
      <c r="B35" s="47" t="s">
        <v>8</v>
      </c>
      <c r="C35" s="47" t="s">
        <v>718</v>
      </c>
      <c r="D35" s="47" t="s">
        <v>39</v>
      </c>
      <c r="E35" s="46">
        <v>1995</v>
      </c>
      <c r="F35" s="46">
        <v>1</v>
      </c>
      <c r="G35" s="3"/>
      <c r="H35" s="4">
        <v>275</v>
      </c>
      <c r="I35" s="4">
        <f t="shared" si="0"/>
        <v>332.75</v>
      </c>
      <c r="J35" s="18" t="s">
        <v>10</v>
      </c>
      <c r="K35" s="20"/>
      <c r="L35" s="18"/>
    </row>
    <row r="36" spans="1:12" ht="30" customHeight="1" x14ac:dyDescent="0.3">
      <c r="A36" s="58" t="s">
        <v>110</v>
      </c>
      <c r="B36" s="3" t="s">
        <v>111</v>
      </c>
      <c r="C36" s="3"/>
      <c r="D36" s="3" t="s">
        <v>256</v>
      </c>
      <c r="E36" s="70">
        <v>2005</v>
      </c>
      <c r="F36" s="3">
        <v>0</v>
      </c>
      <c r="G36" s="3"/>
      <c r="H36" s="4">
        <v>275</v>
      </c>
      <c r="I36" s="4">
        <f t="shared" si="0"/>
        <v>332.75</v>
      </c>
      <c r="J36" s="18"/>
      <c r="K36" s="20"/>
      <c r="L36" s="18"/>
    </row>
    <row r="37" spans="1:12" ht="30" customHeight="1" x14ac:dyDescent="0.3">
      <c r="A37" s="27" t="s">
        <v>1050</v>
      </c>
      <c r="B37" s="47" t="s">
        <v>682</v>
      </c>
      <c r="C37" s="47"/>
      <c r="D37" s="47" t="s">
        <v>39</v>
      </c>
      <c r="E37" s="46">
        <v>1994</v>
      </c>
      <c r="F37" s="46">
        <v>1</v>
      </c>
      <c r="G37" s="3"/>
      <c r="H37" s="4">
        <v>280</v>
      </c>
      <c r="I37" s="4">
        <f t="shared" si="0"/>
        <v>338.8</v>
      </c>
      <c r="J37" s="18"/>
      <c r="K37" s="20"/>
      <c r="L37" s="18"/>
    </row>
    <row r="38" spans="1:12" ht="30" customHeight="1" x14ac:dyDescent="0.3">
      <c r="A38" s="58" t="s">
        <v>142</v>
      </c>
      <c r="B38" s="47" t="s">
        <v>1125</v>
      </c>
      <c r="C38" s="47"/>
      <c r="D38" s="47" t="s">
        <v>128</v>
      </c>
      <c r="E38" s="50">
        <v>2017</v>
      </c>
      <c r="F38" s="46">
        <v>1</v>
      </c>
      <c r="G38" s="3"/>
      <c r="H38" s="4">
        <v>285</v>
      </c>
      <c r="I38" s="4">
        <f t="shared" si="0"/>
        <v>344.84999999999997</v>
      </c>
      <c r="J38" s="18"/>
      <c r="K38" s="20"/>
      <c r="L38" s="18"/>
    </row>
    <row r="39" spans="1:12" ht="30" customHeight="1" x14ac:dyDescent="0.3">
      <c r="A39" s="58" t="s">
        <v>1135</v>
      </c>
      <c r="B39" s="67" t="s">
        <v>1132</v>
      </c>
      <c r="C39" s="3" t="s">
        <v>340</v>
      </c>
      <c r="D39" s="47" t="s">
        <v>128</v>
      </c>
      <c r="E39" s="50">
        <v>2018</v>
      </c>
      <c r="F39" s="46">
        <v>2</v>
      </c>
      <c r="G39" s="3"/>
      <c r="H39" s="4">
        <v>285</v>
      </c>
      <c r="I39" s="4">
        <f t="shared" si="0"/>
        <v>344.84999999999997</v>
      </c>
      <c r="J39" s="18"/>
      <c r="K39" s="20"/>
      <c r="L39" s="18"/>
    </row>
    <row r="40" spans="1:12" ht="30" customHeight="1" x14ac:dyDescent="0.3">
      <c r="A40" s="59" t="s">
        <v>861</v>
      </c>
      <c r="B40" s="47" t="s">
        <v>1078</v>
      </c>
      <c r="C40" s="47"/>
      <c r="D40" s="47" t="s">
        <v>128</v>
      </c>
      <c r="E40" s="50">
        <v>2021</v>
      </c>
      <c r="F40" s="46">
        <v>1</v>
      </c>
      <c r="G40" s="3"/>
      <c r="H40" s="4">
        <v>285</v>
      </c>
      <c r="I40" s="4">
        <f t="shared" si="0"/>
        <v>344.84999999999997</v>
      </c>
      <c r="J40" s="18"/>
      <c r="K40" s="20"/>
      <c r="L40" s="18"/>
    </row>
    <row r="41" spans="1:12" ht="30" customHeight="1" x14ac:dyDescent="0.3">
      <c r="A41" s="59" t="s">
        <v>861</v>
      </c>
      <c r="B41" s="47" t="s">
        <v>1078</v>
      </c>
      <c r="C41" s="47"/>
      <c r="D41" s="47" t="s">
        <v>128</v>
      </c>
      <c r="E41" s="50">
        <v>2022</v>
      </c>
      <c r="F41" s="46">
        <v>1</v>
      </c>
      <c r="G41" s="3"/>
      <c r="H41" s="4">
        <v>285</v>
      </c>
      <c r="I41" s="4">
        <f t="shared" si="0"/>
        <v>344.84999999999997</v>
      </c>
      <c r="J41" s="18"/>
      <c r="K41" s="20"/>
      <c r="L41" s="18"/>
    </row>
    <row r="42" spans="1:12" ht="30" customHeight="1" x14ac:dyDescent="0.3">
      <c r="A42" s="27" t="s">
        <v>1225</v>
      </c>
      <c r="B42" s="47" t="s">
        <v>11</v>
      </c>
      <c r="C42" s="3"/>
      <c r="D42" s="3" t="s">
        <v>39</v>
      </c>
      <c r="E42" s="3">
        <v>1982</v>
      </c>
      <c r="F42" s="3">
        <v>5</v>
      </c>
      <c r="G42" s="3"/>
      <c r="H42" s="4">
        <v>285</v>
      </c>
      <c r="I42" s="4">
        <f t="shared" si="0"/>
        <v>344.84999999999997</v>
      </c>
      <c r="J42" s="18" t="s">
        <v>10</v>
      </c>
      <c r="K42" s="20"/>
      <c r="L42" s="18"/>
    </row>
    <row r="43" spans="1:12" ht="30" customHeight="1" x14ac:dyDescent="0.3">
      <c r="A43" s="58" t="s">
        <v>743</v>
      </c>
      <c r="B43" s="3" t="s">
        <v>728</v>
      </c>
      <c r="C43" s="3"/>
      <c r="D43" s="3" t="s">
        <v>128</v>
      </c>
      <c r="E43" s="70">
        <v>1976</v>
      </c>
      <c r="F43" s="3">
        <v>3</v>
      </c>
      <c r="G43" s="3"/>
      <c r="H43" s="4">
        <v>295</v>
      </c>
      <c r="I43" s="4">
        <f t="shared" si="0"/>
        <v>356.95</v>
      </c>
      <c r="J43" s="18"/>
      <c r="K43" s="20"/>
      <c r="L43" s="18"/>
    </row>
    <row r="44" spans="1:12" ht="30" customHeight="1" x14ac:dyDescent="0.3">
      <c r="A44" s="59" t="s">
        <v>703</v>
      </c>
      <c r="B44" s="46" t="s">
        <v>632</v>
      </c>
      <c r="C44" s="47"/>
      <c r="D44" s="47" t="s">
        <v>128</v>
      </c>
      <c r="E44" s="50">
        <v>2020</v>
      </c>
      <c r="F44" s="46">
        <v>1</v>
      </c>
      <c r="G44" s="3"/>
      <c r="H44" s="4">
        <v>295</v>
      </c>
      <c r="I44" s="4">
        <f t="shared" si="0"/>
        <v>356.95</v>
      </c>
      <c r="J44" s="18"/>
      <c r="K44" s="20"/>
      <c r="L44" s="18"/>
    </row>
    <row r="45" spans="1:12" ht="30" customHeight="1" x14ac:dyDescent="0.3">
      <c r="A45" s="58" t="s">
        <v>431</v>
      </c>
      <c r="B45" s="3" t="s">
        <v>602</v>
      </c>
      <c r="C45" s="3"/>
      <c r="D45" s="3" t="s">
        <v>128</v>
      </c>
      <c r="E45" s="70">
        <v>2005</v>
      </c>
      <c r="F45" s="3">
        <v>1</v>
      </c>
      <c r="G45" s="3"/>
      <c r="H45" s="4">
        <v>295</v>
      </c>
      <c r="I45" s="4">
        <f t="shared" si="0"/>
        <v>356.95</v>
      </c>
      <c r="J45" s="18"/>
      <c r="K45" s="20"/>
      <c r="L45" s="18"/>
    </row>
    <row r="46" spans="1:12" ht="30" customHeight="1" x14ac:dyDescent="0.3">
      <c r="A46" s="59" t="s">
        <v>132</v>
      </c>
      <c r="B46" s="47" t="s">
        <v>693</v>
      </c>
      <c r="C46" s="47"/>
      <c r="D46" s="47" t="s">
        <v>128</v>
      </c>
      <c r="E46" s="50">
        <v>2017</v>
      </c>
      <c r="F46" s="46">
        <v>1</v>
      </c>
      <c r="G46" s="3"/>
      <c r="H46" s="4">
        <v>295</v>
      </c>
      <c r="I46" s="4">
        <f t="shared" si="0"/>
        <v>356.95</v>
      </c>
      <c r="J46" s="18"/>
      <c r="K46" s="20"/>
      <c r="L46" s="18"/>
    </row>
    <row r="47" spans="1:12" ht="30" customHeight="1" x14ac:dyDescent="0.3">
      <c r="A47" s="59" t="s">
        <v>1122</v>
      </c>
      <c r="B47" s="3" t="s">
        <v>726</v>
      </c>
      <c r="C47" s="47" t="s">
        <v>340</v>
      </c>
      <c r="D47" s="47" t="s">
        <v>128</v>
      </c>
      <c r="E47" s="50">
        <v>2019</v>
      </c>
      <c r="F47" s="46">
        <v>1</v>
      </c>
      <c r="G47" s="3"/>
      <c r="H47" s="4">
        <v>295</v>
      </c>
      <c r="I47" s="4">
        <f t="shared" si="0"/>
        <v>356.95</v>
      </c>
      <c r="J47" s="18"/>
      <c r="K47" s="20"/>
      <c r="L47" s="18"/>
    </row>
    <row r="48" spans="1:12" ht="30" customHeight="1" x14ac:dyDescent="0.3">
      <c r="A48" s="58" t="s">
        <v>1136</v>
      </c>
      <c r="B48" s="67" t="s">
        <v>1132</v>
      </c>
      <c r="C48" s="3" t="s">
        <v>340</v>
      </c>
      <c r="D48" s="3" t="s">
        <v>128</v>
      </c>
      <c r="E48" s="70">
        <v>2018</v>
      </c>
      <c r="F48" s="3">
        <v>1</v>
      </c>
      <c r="G48" s="3"/>
      <c r="H48" s="4">
        <v>295</v>
      </c>
      <c r="I48" s="4">
        <f t="shared" si="0"/>
        <v>356.95</v>
      </c>
      <c r="J48" s="18"/>
      <c r="K48" s="20"/>
      <c r="L48" s="18"/>
    </row>
    <row r="49" spans="1:12" ht="30" customHeight="1" x14ac:dyDescent="0.3">
      <c r="A49" s="58" t="s">
        <v>1004</v>
      </c>
      <c r="B49" s="3" t="s">
        <v>684</v>
      </c>
      <c r="C49" s="3"/>
      <c r="D49" s="3" t="s">
        <v>128</v>
      </c>
      <c r="E49" s="70">
        <v>2012</v>
      </c>
      <c r="F49" s="3">
        <v>3</v>
      </c>
      <c r="G49" s="3"/>
      <c r="H49" s="4">
        <v>295</v>
      </c>
      <c r="I49" s="4">
        <f t="shared" si="0"/>
        <v>356.95</v>
      </c>
      <c r="J49" s="18"/>
      <c r="K49" s="20"/>
      <c r="L49" s="18"/>
    </row>
    <row r="50" spans="1:12" ht="30" customHeight="1" x14ac:dyDescent="0.3">
      <c r="A50" s="27" t="s">
        <v>1430</v>
      </c>
      <c r="B50" s="47" t="s">
        <v>576</v>
      </c>
      <c r="C50" s="47"/>
      <c r="D50" s="47" t="s">
        <v>39</v>
      </c>
      <c r="E50" s="46">
        <v>1989</v>
      </c>
      <c r="F50" s="46">
        <v>1</v>
      </c>
      <c r="G50" s="3"/>
      <c r="H50" s="4">
        <v>295</v>
      </c>
      <c r="I50" s="4">
        <f t="shared" si="0"/>
        <v>356.95</v>
      </c>
      <c r="J50" s="18"/>
      <c r="K50" s="20"/>
      <c r="L50" s="18"/>
    </row>
    <row r="51" spans="1:12" ht="30" customHeight="1" x14ac:dyDescent="0.3">
      <c r="A51" s="27" t="s">
        <v>1336</v>
      </c>
      <c r="B51" s="47" t="s">
        <v>682</v>
      </c>
      <c r="C51" s="47"/>
      <c r="D51" s="47" t="s">
        <v>39</v>
      </c>
      <c r="E51" s="46">
        <v>1977</v>
      </c>
      <c r="F51" s="46">
        <v>2</v>
      </c>
      <c r="G51" s="3"/>
      <c r="H51" s="4">
        <v>295</v>
      </c>
      <c r="I51" s="4">
        <f t="shared" si="0"/>
        <v>356.95</v>
      </c>
      <c r="J51" s="18" t="s">
        <v>10</v>
      </c>
      <c r="K51" s="20"/>
      <c r="L51" s="18"/>
    </row>
    <row r="52" spans="1:12" ht="30" customHeight="1" x14ac:dyDescent="0.3">
      <c r="A52" s="19" t="s">
        <v>590</v>
      </c>
      <c r="B52" s="3" t="s">
        <v>73</v>
      </c>
      <c r="C52" s="3"/>
      <c r="D52" s="3" t="s">
        <v>255</v>
      </c>
      <c r="E52" s="3">
        <v>2016</v>
      </c>
      <c r="F52" s="3">
        <v>1</v>
      </c>
      <c r="G52" s="3"/>
      <c r="H52" s="4">
        <v>295</v>
      </c>
      <c r="I52" s="4">
        <f t="shared" si="0"/>
        <v>356.95</v>
      </c>
      <c r="J52" s="3"/>
      <c r="K52" s="21"/>
      <c r="L52" s="18"/>
    </row>
    <row r="53" spans="1:12" ht="30" customHeight="1" x14ac:dyDescent="0.3">
      <c r="A53" s="27" t="s">
        <v>549</v>
      </c>
      <c r="B53" s="47" t="s">
        <v>409</v>
      </c>
      <c r="C53" s="47" t="s">
        <v>358</v>
      </c>
      <c r="D53" s="47" t="s">
        <v>255</v>
      </c>
      <c r="E53" s="46">
        <v>2009</v>
      </c>
      <c r="F53" s="46">
        <v>2</v>
      </c>
      <c r="G53" s="3"/>
      <c r="H53" s="4">
        <v>295</v>
      </c>
      <c r="I53" s="4">
        <f t="shared" si="0"/>
        <v>356.95</v>
      </c>
      <c r="J53" s="18"/>
      <c r="K53" s="20"/>
      <c r="L53" s="18"/>
    </row>
    <row r="54" spans="1:12" ht="30" customHeight="1" x14ac:dyDescent="0.3">
      <c r="A54" s="58" t="s">
        <v>250</v>
      </c>
      <c r="B54" s="3" t="s">
        <v>251</v>
      </c>
      <c r="C54" s="3"/>
      <c r="D54" s="3" t="s">
        <v>260</v>
      </c>
      <c r="E54" s="70">
        <v>1953</v>
      </c>
      <c r="F54" s="3">
        <v>3</v>
      </c>
      <c r="G54" s="3"/>
      <c r="H54" s="4">
        <v>295</v>
      </c>
      <c r="I54" s="4">
        <f t="shared" si="0"/>
        <v>356.95</v>
      </c>
      <c r="J54" s="18"/>
      <c r="K54" s="20" t="s">
        <v>81</v>
      </c>
      <c r="L54" s="18"/>
    </row>
    <row r="55" spans="1:12" ht="30" customHeight="1" x14ac:dyDescent="0.3">
      <c r="A55" s="58" t="s">
        <v>966</v>
      </c>
      <c r="B55" s="3" t="s">
        <v>965</v>
      </c>
      <c r="C55" s="3" t="s">
        <v>718</v>
      </c>
      <c r="D55" s="3" t="s">
        <v>256</v>
      </c>
      <c r="E55" s="70">
        <v>2020</v>
      </c>
      <c r="F55" s="3">
        <v>1</v>
      </c>
      <c r="G55" s="3"/>
      <c r="H55" s="4">
        <v>295</v>
      </c>
      <c r="I55" s="4">
        <f t="shared" si="0"/>
        <v>356.95</v>
      </c>
      <c r="J55" s="18"/>
      <c r="K55" s="20"/>
      <c r="L55" s="18"/>
    </row>
    <row r="56" spans="1:12" ht="30" customHeight="1" x14ac:dyDescent="0.3">
      <c r="A56" s="58" t="s">
        <v>967</v>
      </c>
      <c r="B56" s="3" t="s">
        <v>965</v>
      </c>
      <c r="C56" s="3" t="s">
        <v>718</v>
      </c>
      <c r="D56" s="3" t="s">
        <v>256</v>
      </c>
      <c r="E56" s="70">
        <v>1990</v>
      </c>
      <c r="F56" s="3">
        <v>1</v>
      </c>
      <c r="G56" s="3"/>
      <c r="H56" s="4">
        <v>295</v>
      </c>
      <c r="I56" s="4">
        <f t="shared" si="0"/>
        <v>356.95</v>
      </c>
      <c r="J56" s="18"/>
      <c r="K56" s="20"/>
      <c r="L56" s="18"/>
    </row>
    <row r="57" spans="1:12" ht="30" customHeight="1" x14ac:dyDescent="0.3">
      <c r="A57" s="58" t="s">
        <v>1288</v>
      </c>
      <c r="B57" s="3" t="s">
        <v>105</v>
      </c>
      <c r="C57" s="3"/>
      <c r="D57" s="3" t="s">
        <v>128</v>
      </c>
      <c r="E57" s="70">
        <v>2022</v>
      </c>
      <c r="F57" s="3">
        <v>3</v>
      </c>
      <c r="G57" s="3"/>
      <c r="H57" s="4">
        <v>309.92</v>
      </c>
      <c r="I57" s="4">
        <f t="shared" si="0"/>
        <v>375.00319999999999</v>
      </c>
      <c r="J57" s="3" t="s">
        <v>10</v>
      </c>
      <c r="K57" s="20"/>
      <c r="L57" s="18"/>
    </row>
    <row r="58" spans="1:12" ht="30" customHeight="1" x14ac:dyDescent="0.3">
      <c r="A58" s="58" t="s">
        <v>144</v>
      </c>
      <c r="B58" s="3" t="s">
        <v>145</v>
      </c>
      <c r="C58" s="3"/>
      <c r="D58" s="3" t="s">
        <v>128</v>
      </c>
      <c r="E58" s="70">
        <v>2015</v>
      </c>
      <c r="F58" s="3">
        <v>6</v>
      </c>
      <c r="G58" s="3"/>
      <c r="H58" s="4">
        <v>325</v>
      </c>
      <c r="I58" s="4">
        <f t="shared" si="0"/>
        <v>393.25</v>
      </c>
      <c r="J58" s="18"/>
      <c r="K58" s="20"/>
      <c r="L58" s="18"/>
    </row>
    <row r="59" spans="1:12" ht="30" customHeight="1" x14ac:dyDescent="0.3">
      <c r="A59" s="58" t="s">
        <v>144</v>
      </c>
      <c r="B59" s="3" t="s">
        <v>145</v>
      </c>
      <c r="C59" s="3"/>
      <c r="D59" s="3" t="s">
        <v>128</v>
      </c>
      <c r="E59" s="70">
        <v>2016</v>
      </c>
      <c r="F59" s="3">
        <v>6</v>
      </c>
      <c r="G59" s="3"/>
      <c r="H59" s="4">
        <v>325</v>
      </c>
      <c r="I59" s="4">
        <f t="shared" si="0"/>
        <v>393.25</v>
      </c>
      <c r="J59" s="18"/>
      <c r="K59" s="20"/>
      <c r="L59" s="18"/>
    </row>
    <row r="60" spans="1:12" ht="30" customHeight="1" x14ac:dyDescent="0.3">
      <c r="A60" s="58" t="s">
        <v>745</v>
      </c>
      <c r="B60" s="3" t="s">
        <v>728</v>
      </c>
      <c r="C60" s="3"/>
      <c r="D60" s="3" t="s">
        <v>128</v>
      </c>
      <c r="E60" s="70">
        <v>1978</v>
      </c>
      <c r="F60" s="3">
        <v>2</v>
      </c>
      <c r="G60" s="3"/>
      <c r="H60" s="4">
        <v>325</v>
      </c>
      <c r="I60" s="4">
        <f t="shared" si="0"/>
        <v>393.25</v>
      </c>
      <c r="J60" s="18"/>
      <c r="K60" s="20" t="s">
        <v>746</v>
      </c>
      <c r="L60" s="18"/>
    </row>
    <row r="61" spans="1:12" ht="30" customHeight="1" x14ac:dyDescent="0.3">
      <c r="A61" s="58" t="s">
        <v>412</v>
      </c>
      <c r="B61" s="3" t="s">
        <v>72</v>
      </c>
      <c r="C61" s="3" t="s">
        <v>340</v>
      </c>
      <c r="D61" s="3" t="s">
        <v>128</v>
      </c>
      <c r="E61" s="50">
        <v>1997</v>
      </c>
      <c r="F61" s="46">
        <v>6</v>
      </c>
      <c r="G61" s="3"/>
      <c r="H61" s="4">
        <v>325</v>
      </c>
      <c r="I61" s="4">
        <f t="shared" si="0"/>
        <v>393.25</v>
      </c>
      <c r="J61" s="18"/>
      <c r="K61" s="56"/>
      <c r="L61" s="18"/>
    </row>
    <row r="62" spans="1:12" ht="30" customHeight="1" x14ac:dyDescent="0.3">
      <c r="A62" s="58" t="s">
        <v>412</v>
      </c>
      <c r="B62" s="3" t="s">
        <v>72</v>
      </c>
      <c r="C62" s="3" t="s">
        <v>340</v>
      </c>
      <c r="D62" s="3" t="s">
        <v>128</v>
      </c>
      <c r="E62" s="70">
        <v>2019</v>
      </c>
      <c r="F62" s="3">
        <v>6</v>
      </c>
      <c r="G62" s="3"/>
      <c r="H62" s="4">
        <v>325</v>
      </c>
      <c r="I62" s="4">
        <f t="shared" si="0"/>
        <v>393.25</v>
      </c>
      <c r="J62" s="18"/>
      <c r="K62" s="20"/>
      <c r="L62" s="18"/>
    </row>
    <row r="63" spans="1:12" ht="30" customHeight="1" x14ac:dyDescent="0.3">
      <c r="A63" s="59" t="s">
        <v>857</v>
      </c>
      <c r="B63" s="47" t="s">
        <v>138</v>
      </c>
      <c r="C63" s="47"/>
      <c r="D63" s="47" t="s">
        <v>128</v>
      </c>
      <c r="E63" s="50">
        <v>2014</v>
      </c>
      <c r="F63" s="46">
        <v>1</v>
      </c>
      <c r="G63" s="3"/>
      <c r="H63" s="4">
        <v>325</v>
      </c>
      <c r="I63" s="4">
        <f t="shared" si="0"/>
        <v>393.25</v>
      </c>
      <c r="J63" s="18"/>
      <c r="K63" s="56"/>
      <c r="L63" s="18"/>
    </row>
    <row r="64" spans="1:12" ht="30" customHeight="1" x14ac:dyDescent="0.3">
      <c r="A64" s="27" t="s">
        <v>1062</v>
      </c>
      <c r="B64" s="47" t="s">
        <v>11</v>
      </c>
      <c r="C64" s="47"/>
      <c r="D64" s="47" t="s">
        <v>39</v>
      </c>
      <c r="E64" s="46">
        <v>1990</v>
      </c>
      <c r="F64" s="46">
        <v>1</v>
      </c>
      <c r="G64" s="3"/>
      <c r="H64" s="4">
        <v>325</v>
      </c>
      <c r="I64" s="4">
        <f t="shared" si="0"/>
        <v>393.25</v>
      </c>
      <c r="J64" s="18"/>
      <c r="K64" s="20"/>
      <c r="L64" s="18"/>
    </row>
    <row r="65" spans="1:12" ht="30" customHeight="1" x14ac:dyDescent="0.3">
      <c r="A65" s="19" t="s">
        <v>851</v>
      </c>
      <c r="B65" s="3" t="s">
        <v>850</v>
      </c>
      <c r="C65" s="3" t="s">
        <v>719</v>
      </c>
      <c r="D65" s="3" t="s">
        <v>253</v>
      </c>
      <c r="E65" s="3">
        <v>2015</v>
      </c>
      <c r="F65" s="3">
        <v>2</v>
      </c>
      <c r="G65" s="3"/>
      <c r="H65" s="4">
        <v>325</v>
      </c>
      <c r="I65" s="4">
        <f t="shared" si="0"/>
        <v>393.25</v>
      </c>
      <c r="J65" s="18"/>
      <c r="K65" s="20"/>
      <c r="L65" s="18"/>
    </row>
    <row r="66" spans="1:12" ht="30" customHeight="1" x14ac:dyDescent="0.3">
      <c r="A66" s="58" t="s">
        <v>725</v>
      </c>
      <c r="B66" s="3" t="s">
        <v>726</v>
      </c>
      <c r="C66" s="3" t="s">
        <v>340</v>
      </c>
      <c r="D66" s="3" t="s">
        <v>128</v>
      </c>
      <c r="E66" s="70">
        <v>2019</v>
      </c>
      <c r="F66" s="3">
        <v>1</v>
      </c>
      <c r="G66" s="3"/>
      <c r="H66" s="4">
        <v>335</v>
      </c>
      <c r="I66" s="4">
        <f t="shared" ref="I66:I117" si="1">H66*$L$6</f>
        <v>405.34999999999997</v>
      </c>
      <c r="J66" s="18"/>
      <c r="K66" s="20"/>
      <c r="L66" s="18"/>
    </row>
    <row r="67" spans="1:12" ht="30" customHeight="1" x14ac:dyDescent="0.3">
      <c r="A67" s="59" t="s">
        <v>139</v>
      </c>
      <c r="B67" s="47" t="s">
        <v>684</v>
      </c>
      <c r="C67" s="47"/>
      <c r="D67" s="47" t="s">
        <v>128</v>
      </c>
      <c r="E67" s="50">
        <v>2014</v>
      </c>
      <c r="F67" s="46">
        <v>1</v>
      </c>
      <c r="G67" s="3"/>
      <c r="H67" s="4">
        <v>345</v>
      </c>
      <c r="I67" s="4">
        <f t="shared" si="1"/>
        <v>417.45</v>
      </c>
      <c r="J67" s="18"/>
      <c r="K67" s="20"/>
      <c r="L67" s="18"/>
    </row>
    <row r="68" spans="1:12" ht="30" customHeight="1" x14ac:dyDescent="0.3">
      <c r="A68" s="59" t="s">
        <v>703</v>
      </c>
      <c r="B68" s="47" t="s">
        <v>78</v>
      </c>
      <c r="C68" s="47"/>
      <c r="D68" s="47" t="s">
        <v>128</v>
      </c>
      <c r="E68" s="50">
        <v>2019</v>
      </c>
      <c r="F68" s="46">
        <v>6</v>
      </c>
      <c r="G68" s="3"/>
      <c r="H68" s="4">
        <v>345</v>
      </c>
      <c r="I68" s="4">
        <f t="shared" si="1"/>
        <v>417.45</v>
      </c>
      <c r="J68" s="18"/>
      <c r="K68" s="20"/>
      <c r="L68" s="18"/>
    </row>
    <row r="69" spans="1:12" ht="30" customHeight="1" x14ac:dyDescent="0.3">
      <c r="A69" s="59" t="s">
        <v>703</v>
      </c>
      <c r="B69" s="47" t="s">
        <v>145</v>
      </c>
      <c r="C69" s="47"/>
      <c r="D69" s="47" t="s">
        <v>128</v>
      </c>
      <c r="E69" s="50">
        <v>2014</v>
      </c>
      <c r="F69" s="46">
        <v>1</v>
      </c>
      <c r="G69" s="3"/>
      <c r="H69" s="4">
        <v>345</v>
      </c>
      <c r="I69" s="4">
        <f t="shared" si="1"/>
        <v>417.45</v>
      </c>
      <c r="J69" s="18"/>
      <c r="K69" s="56"/>
      <c r="L69" s="18"/>
    </row>
    <row r="70" spans="1:12" ht="30" customHeight="1" x14ac:dyDescent="0.3">
      <c r="A70" s="58" t="s">
        <v>286</v>
      </c>
      <c r="B70" s="3" t="s">
        <v>285</v>
      </c>
      <c r="C70" s="3"/>
      <c r="D70" s="3" t="s">
        <v>128</v>
      </c>
      <c r="E70" s="70">
        <v>2010</v>
      </c>
      <c r="F70" s="3">
        <v>1</v>
      </c>
      <c r="G70" s="3"/>
      <c r="H70" s="4">
        <v>345</v>
      </c>
      <c r="I70" s="4">
        <f t="shared" si="1"/>
        <v>417.45</v>
      </c>
      <c r="J70" s="18"/>
      <c r="K70" s="20"/>
      <c r="L70" s="18"/>
    </row>
    <row r="71" spans="1:12" ht="30" customHeight="1" x14ac:dyDescent="0.3">
      <c r="A71" s="58" t="s">
        <v>724</v>
      </c>
      <c r="B71" s="3" t="s">
        <v>723</v>
      </c>
      <c r="C71" s="3"/>
      <c r="D71" s="3" t="s">
        <v>128</v>
      </c>
      <c r="E71" s="70">
        <v>2009</v>
      </c>
      <c r="F71" s="3">
        <v>6</v>
      </c>
      <c r="G71" s="3"/>
      <c r="H71" s="4">
        <v>345</v>
      </c>
      <c r="I71" s="4">
        <f t="shared" si="1"/>
        <v>417.45</v>
      </c>
      <c r="J71" s="18"/>
      <c r="K71" s="20"/>
      <c r="L71" s="18"/>
    </row>
    <row r="72" spans="1:12" ht="30" customHeight="1" x14ac:dyDescent="0.3">
      <c r="A72" s="58" t="s">
        <v>1087</v>
      </c>
      <c r="B72" s="3" t="s">
        <v>1086</v>
      </c>
      <c r="C72" s="3"/>
      <c r="D72" s="3" t="s">
        <v>128</v>
      </c>
      <c r="E72" s="70">
        <v>1999</v>
      </c>
      <c r="F72" s="3">
        <v>1</v>
      </c>
      <c r="G72" s="3"/>
      <c r="H72" s="4">
        <v>345</v>
      </c>
      <c r="I72" s="4">
        <f t="shared" si="1"/>
        <v>417.45</v>
      </c>
      <c r="J72" s="18" t="s">
        <v>10</v>
      </c>
      <c r="K72" s="20"/>
      <c r="L72" s="18"/>
    </row>
    <row r="73" spans="1:12" ht="30" customHeight="1" x14ac:dyDescent="0.3">
      <c r="A73" s="58" t="s">
        <v>412</v>
      </c>
      <c r="B73" s="3" t="s">
        <v>72</v>
      </c>
      <c r="C73" s="3" t="s">
        <v>340</v>
      </c>
      <c r="D73" s="3" t="s">
        <v>128</v>
      </c>
      <c r="E73" s="70">
        <v>2005</v>
      </c>
      <c r="F73" s="3">
        <v>6</v>
      </c>
      <c r="G73" s="3"/>
      <c r="H73" s="4">
        <v>345</v>
      </c>
      <c r="I73" s="4">
        <f t="shared" si="1"/>
        <v>417.45</v>
      </c>
      <c r="J73" s="18"/>
      <c r="K73" s="20"/>
      <c r="L73" s="18"/>
    </row>
    <row r="74" spans="1:12" ht="30" customHeight="1" x14ac:dyDescent="0.3">
      <c r="A74" s="58" t="s">
        <v>412</v>
      </c>
      <c r="B74" s="3" t="s">
        <v>72</v>
      </c>
      <c r="C74" s="3" t="s">
        <v>340</v>
      </c>
      <c r="D74" s="3" t="s">
        <v>128</v>
      </c>
      <c r="E74" s="70">
        <v>2008</v>
      </c>
      <c r="F74" s="3">
        <v>6</v>
      </c>
      <c r="G74" s="3"/>
      <c r="H74" s="4">
        <v>345</v>
      </c>
      <c r="I74" s="4">
        <f t="shared" si="1"/>
        <v>417.45</v>
      </c>
      <c r="J74" s="18"/>
      <c r="K74" s="20"/>
      <c r="L74" s="18"/>
    </row>
    <row r="75" spans="1:12" ht="30" customHeight="1" x14ac:dyDescent="0.3">
      <c r="A75" s="58" t="s">
        <v>412</v>
      </c>
      <c r="B75" s="3" t="s">
        <v>72</v>
      </c>
      <c r="C75" s="3" t="s">
        <v>340</v>
      </c>
      <c r="D75" s="3" t="s">
        <v>128</v>
      </c>
      <c r="E75" s="70">
        <v>2012</v>
      </c>
      <c r="F75" s="3">
        <v>3</v>
      </c>
      <c r="G75" s="3"/>
      <c r="H75" s="4">
        <v>345</v>
      </c>
      <c r="I75" s="4">
        <f t="shared" si="1"/>
        <v>417.45</v>
      </c>
      <c r="J75" s="18"/>
      <c r="K75" s="20"/>
      <c r="L75" s="18"/>
    </row>
    <row r="76" spans="1:12" ht="30" customHeight="1" x14ac:dyDescent="0.3">
      <c r="A76" s="58" t="s">
        <v>412</v>
      </c>
      <c r="B76" s="3" t="s">
        <v>72</v>
      </c>
      <c r="C76" s="3" t="s">
        <v>340</v>
      </c>
      <c r="D76" s="3" t="s">
        <v>128</v>
      </c>
      <c r="E76" s="70">
        <v>2014</v>
      </c>
      <c r="F76" s="3">
        <v>6</v>
      </c>
      <c r="G76" s="3"/>
      <c r="H76" s="4">
        <v>345</v>
      </c>
      <c r="I76" s="4">
        <f t="shared" si="1"/>
        <v>417.45</v>
      </c>
      <c r="J76" s="18"/>
      <c r="K76" s="20"/>
      <c r="L76" s="18"/>
    </row>
    <row r="77" spans="1:12" ht="30" customHeight="1" x14ac:dyDescent="0.3">
      <c r="A77" s="58" t="s">
        <v>412</v>
      </c>
      <c r="B77" s="3" t="s">
        <v>72</v>
      </c>
      <c r="C77" s="3" t="s">
        <v>340</v>
      </c>
      <c r="D77" s="3" t="s">
        <v>128</v>
      </c>
      <c r="E77" s="70">
        <v>2015</v>
      </c>
      <c r="F77" s="3">
        <v>6</v>
      </c>
      <c r="G77" s="3"/>
      <c r="H77" s="4">
        <v>345</v>
      </c>
      <c r="I77" s="4">
        <f t="shared" si="1"/>
        <v>417.45</v>
      </c>
      <c r="J77" s="18"/>
      <c r="K77" s="20"/>
      <c r="L77" s="18"/>
    </row>
    <row r="78" spans="1:12" ht="30" customHeight="1" x14ac:dyDescent="0.3">
      <c r="A78" s="58" t="s">
        <v>412</v>
      </c>
      <c r="B78" s="3" t="s">
        <v>72</v>
      </c>
      <c r="C78" s="3" t="s">
        <v>340</v>
      </c>
      <c r="D78" s="3" t="s">
        <v>128</v>
      </c>
      <c r="E78" s="70">
        <v>2016</v>
      </c>
      <c r="F78" s="3">
        <v>6</v>
      </c>
      <c r="G78" s="3"/>
      <c r="H78" s="4">
        <v>345</v>
      </c>
      <c r="I78" s="4">
        <f t="shared" si="1"/>
        <v>417.45</v>
      </c>
      <c r="J78" s="18"/>
      <c r="K78" s="20"/>
      <c r="L78" s="18"/>
    </row>
    <row r="79" spans="1:12" ht="30" customHeight="1" x14ac:dyDescent="0.3">
      <c r="A79" s="58" t="s">
        <v>412</v>
      </c>
      <c r="B79" s="3" t="s">
        <v>72</v>
      </c>
      <c r="C79" s="3" t="s">
        <v>340</v>
      </c>
      <c r="D79" s="3" t="s">
        <v>128</v>
      </c>
      <c r="E79" s="70">
        <v>2017</v>
      </c>
      <c r="F79" s="3">
        <v>6</v>
      </c>
      <c r="G79" s="3"/>
      <c r="H79" s="4">
        <v>345</v>
      </c>
      <c r="I79" s="4">
        <f t="shared" si="1"/>
        <v>417.45</v>
      </c>
      <c r="J79" s="18"/>
      <c r="K79" s="20"/>
      <c r="L79" s="18"/>
    </row>
    <row r="80" spans="1:12" ht="30" customHeight="1" x14ac:dyDescent="0.3">
      <c r="A80" s="58" t="s">
        <v>412</v>
      </c>
      <c r="B80" s="3" t="s">
        <v>72</v>
      </c>
      <c r="C80" s="3" t="s">
        <v>340</v>
      </c>
      <c r="D80" s="3" t="s">
        <v>128</v>
      </c>
      <c r="E80" s="70">
        <v>2018</v>
      </c>
      <c r="F80" s="3">
        <v>6</v>
      </c>
      <c r="G80" s="3"/>
      <c r="H80" s="4">
        <v>345</v>
      </c>
      <c r="I80" s="4">
        <f t="shared" si="1"/>
        <v>417.45</v>
      </c>
      <c r="J80" s="18"/>
      <c r="K80" s="20"/>
      <c r="L80" s="18"/>
    </row>
    <row r="81" spans="1:12" ht="30" customHeight="1" x14ac:dyDescent="0.3">
      <c r="A81" s="58" t="s">
        <v>462</v>
      </c>
      <c r="B81" s="3" t="s">
        <v>72</v>
      </c>
      <c r="C81" s="3"/>
      <c r="D81" s="3" t="s">
        <v>128</v>
      </c>
      <c r="E81" s="70">
        <v>2018</v>
      </c>
      <c r="F81" s="3">
        <v>3</v>
      </c>
      <c r="G81" s="3"/>
      <c r="H81" s="4">
        <v>345</v>
      </c>
      <c r="I81" s="4">
        <f t="shared" si="1"/>
        <v>417.45</v>
      </c>
      <c r="J81" s="18"/>
      <c r="K81" s="20"/>
      <c r="L81" s="18"/>
    </row>
    <row r="82" spans="1:12" ht="30" customHeight="1" x14ac:dyDescent="0.3">
      <c r="A82" s="58" t="s">
        <v>966</v>
      </c>
      <c r="B82" s="3" t="s">
        <v>965</v>
      </c>
      <c r="C82" s="3" t="s">
        <v>718</v>
      </c>
      <c r="D82" s="3" t="s">
        <v>256</v>
      </c>
      <c r="E82" s="70">
        <v>1990</v>
      </c>
      <c r="F82" s="3">
        <f>4-2</f>
        <v>2</v>
      </c>
      <c r="G82" s="3"/>
      <c r="H82" s="4">
        <v>345</v>
      </c>
      <c r="I82" s="4">
        <f t="shared" si="1"/>
        <v>417.45</v>
      </c>
      <c r="J82" s="18"/>
      <c r="K82" s="20"/>
      <c r="L82" s="18"/>
    </row>
    <row r="83" spans="1:12" ht="30" customHeight="1" x14ac:dyDescent="0.3">
      <c r="A83" s="58" t="s">
        <v>494</v>
      </c>
      <c r="B83" s="3" t="s">
        <v>496</v>
      </c>
      <c r="C83" s="3"/>
      <c r="D83" s="3" t="s">
        <v>495</v>
      </c>
      <c r="E83" s="70">
        <v>2001</v>
      </c>
      <c r="F83" s="3">
        <v>1</v>
      </c>
      <c r="G83" s="3"/>
      <c r="H83" s="4">
        <v>345</v>
      </c>
      <c r="I83" s="4">
        <f t="shared" si="1"/>
        <v>417.45</v>
      </c>
      <c r="J83" s="18"/>
      <c r="K83" s="20"/>
      <c r="L83" s="18"/>
    </row>
    <row r="84" spans="1:12" ht="30" customHeight="1" x14ac:dyDescent="0.3">
      <c r="A84" s="58" t="s">
        <v>1123</v>
      </c>
      <c r="B84" s="3" t="s">
        <v>1125</v>
      </c>
      <c r="C84" s="3"/>
      <c r="D84" s="3" t="s">
        <v>128</v>
      </c>
      <c r="E84" s="70">
        <v>2022</v>
      </c>
      <c r="F84" s="3">
        <v>1</v>
      </c>
      <c r="G84" s="3"/>
      <c r="H84" s="4">
        <v>350</v>
      </c>
      <c r="I84" s="4">
        <f t="shared" si="1"/>
        <v>423.5</v>
      </c>
      <c r="J84" s="18"/>
      <c r="K84" s="20"/>
      <c r="L84" s="18"/>
    </row>
    <row r="85" spans="1:12" ht="30" customHeight="1" x14ac:dyDescent="0.3">
      <c r="A85" s="58" t="s">
        <v>1123</v>
      </c>
      <c r="B85" s="3" t="s">
        <v>1125</v>
      </c>
      <c r="C85" s="3"/>
      <c r="D85" s="3" t="s">
        <v>128</v>
      </c>
      <c r="E85" s="70">
        <v>2023</v>
      </c>
      <c r="F85" s="3">
        <v>1</v>
      </c>
      <c r="G85" s="3"/>
      <c r="H85" s="4">
        <v>350</v>
      </c>
      <c r="I85" s="4">
        <f t="shared" si="1"/>
        <v>423.5</v>
      </c>
      <c r="J85" s="18" t="s">
        <v>10</v>
      </c>
      <c r="K85" s="20"/>
      <c r="L85" s="18"/>
    </row>
    <row r="86" spans="1:12" ht="30" customHeight="1" x14ac:dyDescent="0.3">
      <c r="A86" s="58" t="s">
        <v>77</v>
      </c>
      <c r="B86" s="3" t="s">
        <v>305</v>
      </c>
      <c r="C86" s="3" t="s">
        <v>340</v>
      </c>
      <c r="D86" s="3" t="s">
        <v>261</v>
      </c>
      <c r="E86" s="70">
        <v>1959</v>
      </c>
      <c r="F86" s="3">
        <v>1</v>
      </c>
      <c r="G86" s="3"/>
      <c r="H86" s="4">
        <v>350</v>
      </c>
      <c r="I86" s="4">
        <f t="shared" si="1"/>
        <v>423.5</v>
      </c>
      <c r="J86" s="18"/>
      <c r="K86" s="20"/>
      <c r="L86" s="18"/>
    </row>
    <row r="87" spans="1:12" ht="30" customHeight="1" x14ac:dyDescent="0.3">
      <c r="A87" s="58" t="s">
        <v>737</v>
      </c>
      <c r="B87" s="3" t="s">
        <v>728</v>
      </c>
      <c r="C87" s="3"/>
      <c r="D87" s="3" t="s">
        <v>128</v>
      </c>
      <c r="E87" s="70">
        <v>1976</v>
      </c>
      <c r="F87" s="3">
        <v>7</v>
      </c>
      <c r="G87" s="3"/>
      <c r="H87" s="4">
        <v>355</v>
      </c>
      <c r="I87" s="4">
        <f t="shared" si="1"/>
        <v>429.55</v>
      </c>
      <c r="J87" s="18"/>
      <c r="K87" s="20"/>
      <c r="L87" s="18"/>
    </row>
    <row r="88" spans="1:12" ht="30" customHeight="1" x14ac:dyDescent="0.3">
      <c r="A88" s="58" t="s">
        <v>724</v>
      </c>
      <c r="B88" s="3" t="s">
        <v>723</v>
      </c>
      <c r="C88" s="3"/>
      <c r="D88" s="3" t="s">
        <v>128</v>
      </c>
      <c r="E88" s="70">
        <v>2010</v>
      </c>
      <c r="F88" s="3">
        <v>6</v>
      </c>
      <c r="G88" s="3"/>
      <c r="H88" s="4">
        <v>355</v>
      </c>
      <c r="I88" s="4">
        <f t="shared" si="1"/>
        <v>429.55</v>
      </c>
      <c r="J88" s="18"/>
      <c r="K88" s="20"/>
      <c r="L88" s="18"/>
    </row>
    <row r="89" spans="1:12" ht="30" customHeight="1" x14ac:dyDescent="0.3">
      <c r="A89" s="27" t="s">
        <v>908</v>
      </c>
      <c r="B89" s="47" t="s">
        <v>850</v>
      </c>
      <c r="C89" s="3" t="s">
        <v>719</v>
      </c>
      <c r="D89" s="47" t="s">
        <v>253</v>
      </c>
      <c r="E89" s="46">
        <v>2011</v>
      </c>
      <c r="F89" s="46">
        <v>2</v>
      </c>
      <c r="G89" s="3"/>
      <c r="H89" s="4">
        <v>365</v>
      </c>
      <c r="I89" s="4">
        <f t="shared" si="1"/>
        <v>441.65</v>
      </c>
      <c r="J89" s="18"/>
      <c r="K89" s="20"/>
      <c r="L89" s="18"/>
    </row>
    <row r="90" spans="1:12" ht="30" customHeight="1" x14ac:dyDescent="0.3">
      <c r="A90" s="58" t="s">
        <v>738</v>
      </c>
      <c r="B90" s="3" t="s">
        <v>728</v>
      </c>
      <c r="C90" s="3"/>
      <c r="D90" s="3" t="s">
        <v>128</v>
      </c>
      <c r="E90" s="70">
        <v>1976</v>
      </c>
      <c r="F90" s="3">
        <v>2</v>
      </c>
      <c r="G90" s="3"/>
      <c r="H90" s="4">
        <v>375</v>
      </c>
      <c r="I90" s="4">
        <f t="shared" si="1"/>
        <v>453.75</v>
      </c>
      <c r="J90" s="18"/>
      <c r="K90" s="20"/>
      <c r="L90" s="18"/>
    </row>
    <row r="91" spans="1:12" ht="30" customHeight="1" x14ac:dyDescent="0.3">
      <c r="A91" s="58" t="s">
        <v>371</v>
      </c>
      <c r="B91" s="3" t="s">
        <v>68</v>
      </c>
      <c r="C91" s="3"/>
      <c r="D91" s="3" t="s">
        <v>128</v>
      </c>
      <c r="E91" s="70">
        <v>2005</v>
      </c>
      <c r="F91" s="3">
        <v>1</v>
      </c>
      <c r="G91" s="3"/>
      <c r="H91" s="4">
        <v>375</v>
      </c>
      <c r="I91" s="4">
        <f t="shared" si="1"/>
        <v>453.75</v>
      </c>
      <c r="J91" s="18"/>
      <c r="K91" s="20"/>
      <c r="L91" s="18"/>
    </row>
    <row r="92" spans="1:12" ht="30" customHeight="1" x14ac:dyDescent="0.3">
      <c r="A92" s="59" t="s">
        <v>857</v>
      </c>
      <c r="B92" s="47" t="s">
        <v>138</v>
      </c>
      <c r="C92" s="47"/>
      <c r="D92" s="47" t="s">
        <v>128</v>
      </c>
      <c r="E92" s="50">
        <v>2022</v>
      </c>
      <c r="F92" s="46">
        <v>1</v>
      </c>
      <c r="G92" s="3"/>
      <c r="H92" s="4">
        <v>375</v>
      </c>
      <c r="I92" s="4">
        <f t="shared" si="1"/>
        <v>453.75</v>
      </c>
      <c r="J92" s="18"/>
      <c r="K92" s="56"/>
      <c r="L92" s="18"/>
    </row>
    <row r="93" spans="1:12" ht="30" customHeight="1" x14ac:dyDescent="0.3">
      <c r="A93" s="27" t="s">
        <v>1786</v>
      </c>
      <c r="B93" s="47" t="s">
        <v>9</v>
      </c>
      <c r="C93" s="47"/>
      <c r="D93" s="47" t="s">
        <v>39</v>
      </c>
      <c r="E93" s="46">
        <v>1998</v>
      </c>
      <c r="F93" s="46">
        <v>2</v>
      </c>
      <c r="G93" s="3"/>
      <c r="H93" s="4">
        <v>375</v>
      </c>
      <c r="I93" s="4">
        <f t="shared" si="1"/>
        <v>453.75</v>
      </c>
      <c r="J93" s="18"/>
      <c r="K93" s="20"/>
      <c r="L93" s="18"/>
    </row>
    <row r="94" spans="1:12" ht="30" customHeight="1" x14ac:dyDescent="0.3">
      <c r="A94" s="19" t="s">
        <v>29</v>
      </c>
      <c r="B94" s="3" t="s">
        <v>9</v>
      </c>
      <c r="C94" s="3"/>
      <c r="D94" s="3" t="s">
        <v>39</v>
      </c>
      <c r="E94" s="3">
        <v>1982</v>
      </c>
      <c r="F94" s="3">
        <v>1</v>
      </c>
      <c r="G94" s="3"/>
      <c r="H94" s="4">
        <v>375</v>
      </c>
      <c r="I94" s="4">
        <f t="shared" si="1"/>
        <v>453.75</v>
      </c>
      <c r="J94" s="18"/>
      <c r="K94" s="20"/>
      <c r="L94" s="18"/>
    </row>
    <row r="95" spans="1:12" ht="30" customHeight="1" x14ac:dyDescent="0.3">
      <c r="A95" s="19" t="s">
        <v>590</v>
      </c>
      <c r="B95" s="3" t="s">
        <v>73</v>
      </c>
      <c r="C95" s="3"/>
      <c r="D95" s="3" t="s">
        <v>255</v>
      </c>
      <c r="E95" s="3">
        <v>1999</v>
      </c>
      <c r="F95" s="3">
        <v>1</v>
      </c>
      <c r="G95" s="3"/>
      <c r="H95" s="4">
        <v>375</v>
      </c>
      <c r="I95" s="4">
        <f t="shared" si="1"/>
        <v>453.75</v>
      </c>
      <c r="J95" s="3"/>
      <c r="K95" s="21"/>
      <c r="L95" s="18"/>
    </row>
    <row r="96" spans="1:12" ht="30" customHeight="1" x14ac:dyDescent="0.3">
      <c r="A96" s="58" t="s">
        <v>1318</v>
      </c>
      <c r="B96" s="3" t="s">
        <v>511</v>
      </c>
      <c r="C96" s="3"/>
      <c r="D96" s="3" t="s">
        <v>258</v>
      </c>
      <c r="E96" s="70">
        <v>1995</v>
      </c>
      <c r="F96" s="3">
        <v>3</v>
      </c>
      <c r="G96" s="3"/>
      <c r="H96" s="4">
        <v>375</v>
      </c>
      <c r="I96" s="4">
        <f t="shared" si="1"/>
        <v>453.75</v>
      </c>
      <c r="J96" s="18"/>
      <c r="K96" s="20"/>
      <c r="L96" s="18"/>
    </row>
    <row r="97" spans="1:12" ht="30" customHeight="1" x14ac:dyDescent="0.3">
      <c r="A97" s="58" t="s">
        <v>735</v>
      </c>
      <c r="B97" s="3" t="s">
        <v>728</v>
      </c>
      <c r="C97" s="3"/>
      <c r="D97" s="3" t="s">
        <v>128</v>
      </c>
      <c r="E97" s="70">
        <v>1976</v>
      </c>
      <c r="F97" s="3">
        <v>1</v>
      </c>
      <c r="G97" s="3"/>
      <c r="H97" s="4">
        <v>395</v>
      </c>
      <c r="I97" s="4">
        <f t="shared" si="1"/>
        <v>477.95</v>
      </c>
      <c r="J97" s="18"/>
      <c r="K97" s="20"/>
      <c r="L97" s="18"/>
    </row>
    <row r="98" spans="1:12" ht="30" customHeight="1" x14ac:dyDescent="0.3">
      <c r="A98" s="58" t="s">
        <v>736</v>
      </c>
      <c r="B98" s="3" t="s">
        <v>728</v>
      </c>
      <c r="C98" s="3"/>
      <c r="D98" s="3" t="s">
        <v>128</v>
      </c>
      <c r="E98" s="70">
        <v>1976</v>
      </c>
      <c r="F98" s="3">
        <f>4-1</f>
        <v>3</v>
      </c>
      <c r="G98" s="3"/>
      <c r="H98" s="4">
        <v>395</v>
      </c>
      <c r="I98" s="4">
        <f t="shared" si="1"/>
        <v>477.95</v>
      </c>
      <c r="J98" s="18"/>
      <c r="K98" s="20"/>
      <c r="L98" s="18"/>
    </row>
    <row r="99" spans="1:12" ht="30" customHeight="1" x14ac:dyDescent="0.3">
      <c r="A99" s="59" t="s">
        <v>703</v>
      </c>
      <c r="B99" s="47" t="s">
        <v>78</v>
      </c>
      <c r="C99" s="47"/>
      <c r="D99" s="47" t="s">
        <v>128</v>
      </c>
      <c r="E99" s="50">
        <v>2020</v>
      </c>
      <c r="F99" s="46">
        <v>6</v>
      </c>
      <c r="G99" s="3"/>
      <c r="H99" s="4">
        <v>395</v>
      </c>
      <c r="I99" s="4">
        <f t="shared" si="1"/>
        <v>477.95</v>
      </c>
      <c r="J99" s="18"/>
      <c r="K99" s="56"/>
      <c r="L99" s="18"/>
    </row>
    <row r="100" spans="1:12" ht="30" customHeight="1" x14ac:dyDescent="0.3">
      <c r="A100" s="58" t="s">
        <v>449</v>
      </c>
      <c r="B100" s="3" t="s">
        <v>1125</v>
      </c>
      <c r="C100" s="3"/>
      <c r="D100" s="3" t="s">
        <v>128</v>
      </c>
      <c r="E100" s="70">
        <v>2018</v>
      </c>
      <c r="F100" s="3">
        <v>3</v>
      </c>
      <c r="G100" s="3"/>
      <c r="H100" s="4">
        <v>395</v>
      </c>
      <c r="I100" s="4">
        <f t="shared" si="1"/>
        <v>477.95</v>
      </c>
      <c r="J100" s="18"/>
      <c r="K100" s="20"/>
      <c r="L100" s="18"/>
    </row>
    <row r="101" spans="1:12" ht="30" customHeight="1" x14ac:dyDescent="0.3">
      <c r="A101" s="58" t="s">
        <v>449</v>
      </c>
      <c r="B101" s="3" t="s">
        <v>1125</v>
      </c>
      <c r="C101" s="3"/>
      <c r="D101" s="3" t="s">
        <v>128</v>
      </c>
      <c r="E101" s="70">
        <v>2019</v>
      </c>
      <c r="F101" s="3">
        <v>3</v>
      </c>
      <c r="G101" s="3"/>
      <c r="H101" s="4">
        <v>395</v>
      </c>
      <c r="I101" s="4">
        <f t="shared" si="1"/>
        <v>477.95</v>
      </c>
      <c r="J101" s="18"/>
      <c r="K101" s="20"/>
      <c r="L101" s="18"/>
    </row>
    <row r="102" spans="1:12" ht="30" customHeight="1" x14ac:dyDescent="0.3">
      <c r="A102" s="58" t="s">
        <v>412</v>
      </c>
      <c r="B102" s="3" t="s">
        <v>72</v>
      </c>
      <c r="C102" s="3" t="s">
        <v>340</v>
      </c>
      <c r="D102" s="3" t="s">
        <v>128</v>
      </c>
      <c r="E102" s="50">
        <v>2000</v>
      </c>
      <c r="F102" s="46">
        <v>6</v>
      </c>
      <c r="G102" s="3"/>
      <c r="H102" s="4">
        <v>395</v>
      </c>
      <c r="I102" s="4">
        <f t="shared" si="1"/>
        <v>477.95</v>
      </c>
      <c r="J102" s="18"/>
      <c r="K102" s="56"/>
      <c r="L102" s="18"/>
    </row>
    <row r="103" spans="1:12" ht="30" customHeight="1" x14ac:dyDescent="0.3">
      <c r="A103" s="59" t="s">
        <v>906</v>
      </c>
      <c r="B103" s="47" t="s">
        <v>902</v>
      </c>
      <c r="C103" s="47"/>
      <c r="D103" s="47" t="s">
        <v>128</v>
      </c>
      <c r="E103" s="50">
        <v>2017</v>
      </c>
      <c r="F103" s="46">
        <v>2</v>
      </c>
      <c r="G103" s="3"/>
      <c r="H103" s="4">
        <v>395</v>
      </c>
      <c r="I103" s="4">
        <f t="shared" si="1"/>
        <v>477.95</v>
      </c>
      <c r="J103" s="18"/>
      <c r="K103" s="20"/>
      <c r="L103" s="18"/>
    </row>
    <row r="104" spans="1:12" ht="30" customHeight="1" x14ac:dyDescent="0.3">
      <c r="A104" s="58" t="s">
        <v>1521</v>
      </c>
      <c r="B104" s="3" t="s">
        <v>1198</v>
      </c>
      <c r="C104" s="3" t="s">
        <v>358</v>
      </c>
      <c r="D104" s="3" t="s">
        <v>128</v>
      </c>
      <c r="E104" s="70">
        <v>2023</v>
      </c>
      <c r="F104" s="3">
        <v>1</v>
      </c>
      <c r="G104" s="3"/>
      <c r="H104" s="4">
        <v>395</v>
      </c>
      <c r="I104" s="4">
        <f t="shared" si="1"/>
        <v>477.95</v>
      </c>
      <c r="J104" s="18" t="s">
        <v>10</v>
      </c>
      <c r="K104" s="20"/>
      <c r="L104" s="18"/>
    </row>
    <row r="105" spans="1:12" ht="30" customHeight="1" x14ac:dyDescent="0.3">
      <c r="A105" s="59" t="s">
        <v>857</v>
      </c>
      <c r="B105" s="47" t="s">
        <v>138</v>
      </c>
      <c r="C105" s="47"/>
      <c r="D105" s="47" t="s">
        <v>128</v>
      </c>
      <c r="E105" s="50">
        <v>2021</v>
      </c>
      <c r="F105" s="46">
        <v>1</v>
      </c>
      <c r="G105" s="3"/>
      <c r="H105" s="4">
        <v>425</v>
      </c>
      <c r="I105" s="4">
        <f t="shared" si="1"/>
        <v>514.25</v>
      </c>
      <c r="J105" s="18"/>
      <c r="K105" s="56"/>
      <c r="L105" s="18"/>
    </row>
    <row r="106" spans="1:12" ht="30" customHeight="1" x14ac:dyDescent="0.3">
      <c r="A106" s="59" t="s">
        <v>974</v>
      </c>
      <c r="B106" s="47" t="s">
        <v>903</v>
      </c>
      <c r="C106" s="47" t="s">
        <v>340</v>
      </c>
      <c r="D106" s="47" t="s">
        <v>128</v>
      </c>
      <c r="E106" s="50">
        <v>2016</v>
      </c>
      <c r="F106" s="46">
        <v>1</v>
      </c>
      <c r="G106" s="3"/>
      <c r="H106" s="4">
        <v>435</v>
      </c>
      <c r="I106" s="4">
        <f t="shared" si="1"/>
        <v>526.35</v>
      </c>
      <c r="J106" s="18"/>
      <c r="K106" s="20"/>
      <c r="L106" s="18"/>
    </row>
    <row r="107" spans="1:12" ht="30" customHeight="1" x14ac:dyDescent="0.3">
      <c r="A107" s="58" t="s">
        <v>1123</v>
      </c>
      <c r="B107" s="3" t="s">
        <v>1124</v>
      </c>
      <c r="C107" s="3"/>
      <c r="D107" s="3" t="s">
        <v>128</v>
      </c>
      <c r="E107" s="70">
        <v>2020</v>
      </c>
      <c r="F107" s="3">
        <v>1</v>
      </c>
      <c r="G107" s="3"/>
      <c r="H107" s="4">
        <v>445</v>
      </c>
      <c r="I107" s="4">
        <f t="shared" si="1"/>
        <v>538.44999999999993</v>
      </c>
      <c r="J107" s="18"/>
      <c r="K107" s="20"/>
      <c r="L107" s="18"/>
    </row>
    <row r="108" spans="1:12" ht="30" customHeight="1" x14ac:dyDescent="0.3">
      <c r="A108" s="58" t="s">
        <v>492</v>
      </c>
      <c r="B108" s="47" t="s">
        <v>399</v>
      </c>
      <c r="C108" s="47"/>
      <c r="D108" s="47" t="s">
        <v>128</v>
      </c>
      <c r="E108" s="50">
        <v>2014</v>
      </c>
      <c r="F108" s="46">
        <v>3</v>
      </c>
      <c r="G108" s="3"/>
      <c r="H108" s="4">
        <v>445</v>
      </c>
      <c r="I108" s="4">
        <f t="shared" si="1"/>
        <v>538.44999999999993</v>
      </c>
      <c r="J108" s="18"/>
      <c r="K108" s="20"/>
      <c r="L108" s="18"/>
    </row>
    <row r="109" spans="1:12" ht="30" customHeight="1" x14ac:dyDescent="0.3">
      <c r="A109" s="59" t="s">
        <v>857</v>
      </c>
      <c r="B109" s="47" t="s">
        <v>138</v>
      </c>
      <c r="C109" s="47"/>
      <c r="D109" s="47" t="s">
        <v>128</v>
      </c>
      <c r="E109" s="50">
        <v>2015</v>
      </c>
      <c r="F109" s="46">
        <v>1</v>
      </c>
      <c r="G109" s="3"/>
      <c r="H109" s="4">
        <v>445</v>
      </c>
      <c r="I109" s="4">
        <f t="shared" si="1"/>
        <v>538.44999999999993</v>
      </c>
      <c r="J109" s="18"/>
      <c r="K109" s="56"/>
      <c r="L109" s="18"/>
    </row>
    <row r="110" spans="1:12" ht="30" customHeight="1" x14ac:dyDescent="0.3">
      <c r="A110" s="59" t="s">
        <v>857</v>
      </c>
      <c r="B110" s="47" t="s">
        <v>138</v>
      </c>
      <c r="C110" s="47"/>
      <c r="D110" s="47" t="s">
        <v>128</v>
      </c>
      <c r="E110" s="50">
        <v>2019</v>
      </c>
      <c r="F110" s="46">
        <v>1</v>
      </c>
      <c r="G110" s="3"/>
      <c r="H110" s="4">
        <v>445</v>
      </c>
      <c r="I110" s="4">
        <f t="shared" si="1"/>
        <v>538.44999999999993</v>
      </c>
      <c r="J110" s="18"/>
      <c r="K110" s="56"/>
      <c r="L110" s="18"/>
    </row>
    <row r="111" spans="1:12" ht="30" customHeight="1" x14ac:dyDescent="0.3">
      <c r="A111" s="19" t="s">
        <v>22</v>
      </c>
      <c r="B111" s="3" t="s">
        <v>8</v>
      </c>
      <c r="C111" s="47" t="s">
        <v>718</v>
      </c>
      <c r="D111" s="3" t="s">
        <v>39</v>
      </c>
      <c r="E111" s="3">
        <v>1963</v>
      </c>
      <c r="F111" s="3">
        <v>1</v>
      </c>
      <c r="G111" s="3"/>
      <c r="H111" s="4">
        <v>450</v>
      </c>
      <c r="I111" s="4">
        <f t="shared" si="1"/>
        <v>544.5</v>
      </c>
      <c r="J111" s="18"/>
      <c r="K111" s="20"/>
      <c r="L111" s="18"/>
    </row>
    <row r="112" spans="1:12" ht="30" customHeight="1" x14ac:dyDescent="0.3">
      <c r="A112" s="59" t="s">
        <v>970</v>
      </c>
      <c r="B112" s="47" t="s">
        <v>118</v>
      </c>
      <c r="C112" s="47"/>
      <c r="D112" s="47" t="s">
        <v>128</v>
      </c>
      <c r="E112" s="50">
        <v>2021</v>
      </c>
      <c r="F112" s="46">
        <v>1</v>
      </c>
      <c r="G112" s="3"/>
      <c r="H112" s="4">
        <v>455</v>
      </c>
      <c r="I112" s="4">
        <f t="shared" si="1"/>
        <v>550.54999999999995</v>
      </c>
      <c r="J112" s="18"/>
      <c r="K112" s="20"/>
      <c r="L112" s="18"/>
    </row>
    <row r="113" spans="1:12" ht="30" customHeight="1" x14ac:dyDescent="0.3">
      <c r="A113" s="59" t="s">
        <v>286</v>
      </c>
      <c r="B113" s="47" t="s">
        <v>684</v>
      </c>
      <c r="C113" s="47"/>
      <c r="D113" s="3" t="s">
        <v>128</v>
      </c>
      <c r="E113" s="50">
        <v>2014</v>
      </c>
      <c r="F113" s="46">
        <v>1</v>
      </c>
      <c r="G113" s="3"/>
      <c r="H113" s="4">
        <v>465</v>
      </c>
      <c r="I113" s="4">
        <f t="shared" si="1"/>
        <v>562.65</v>
      </c>
      <c r="J113" s="18" t="s">
        <v>10</v>
      </c>
      <c r="K113" s="20"/>
      <c r="L113" s="18"/>
    </row>
    <row r="114" spans="1:12" ht="30" customHeight="1" x14ac:dyDescent="0.3">
      <c r="A114" s="59" t="s">
        <v>991</v>
      </c>
      <c r="B114" s="47" t="s">
        <v>853</v>
      </c>
      <c r="C114" s="47" t="s">
        <v>340</v>
      </c>
      <c r="D114" s="3" t="s">
        <v>128</v>
      </c>
      <c r="E114" s="50">
        <v>2008</v>
      </c>
      <c r="F114" s="46">
        <v>1</v>
      </c>
      <c r="G114" s="3"/>
      <c r="H114" s="4">
        <v>475</v>
      </c>
      <c r="I114" s="4">
        <f t="shared" si="1"/>
        <v>574.75</v>
      </c>
      <c r="J114" s="18"/>
      <c r="K114" s="20"/>
      <c r="L114" s="18"/>
    </row>
    <row r="115" spans="1:12" ht="30" customHeight="1" x14ac:dyDescent="0.3">
      <c r="A115" s="27" t="s">
        <v>995</v>
      </c>
      <c r="B115" s="47" t="s">
        <v>9</v>
      </c>
      <c r="C115" s="47"/>
      <c r="D115" s="47" t="s">
        <v>39</v>
      </c>
      <c r="E115" s="46">
        <v>1999</v>
      </c>
      <c r="F115" s="46">
        <v>1</v>
      </c>
      <c r="G115" s="3"/>
      <c r="H115" s="4">
        <v>475</v>
      </c>
      <c r="I115" s="4">
        <f t="shared" si="1"/>
        <v>574.75</v>
      </c>
      <c r="J115" s="18"/>
      <c r="K115" s="20"/>
      <c r="L115" s="18"/>
    </row>
    <row r="116" spans="1:12" ht="30" customHeight="1" x14ac:dyDescent="0.3">
      <c r="A116" s="58" t="s">
        <v>396</v>
      </c>
      <c r="B116" s="3" t="s">
        <v>326</v>
      </c>
      <c r="C116" s="3" t="s">
        <v>340</v>
      </c>
      <c r="D116" s="3" t="s">
        <v>261</v>
      </c>
      <c r="E116" s="70">
        <v>2003</v>
      </c>
      <c r="F116" s="3">
        <v>1</v>
      </c>
      <c r="G116" s="3">
        <v>0.5</v>
      </c>
      <c r="H116" s="4">
        <v>475</v>
      </c>
      <c r="I116" s="4">
        <f t="shared" si="1"/>
        <v>574.75</v>
      </c>
      <c r="J116" s="18"/>
      <c r="K116" s="20" t="s">
        <v>398</v>
      </c>
      <c r="L116" s="18"/>
    </row>
    <row r="117" spans="1:12" ht="30" customHeight="1" x14ac:dyDescent="0.3">
      <c r="A117" s="59" t="s">
        <v>1123</v>
      </c>
      <c r="B117" s="47" t="s">
        <v>904</v>
      </c>
      <c r="C117" s="47"/>
      <c r="D117" s="3" t="s">
        <v>128</v>
      </c>
      <c r="E117" s="46">
        <v>2022</v>
      </c>
      <c r="F117" s="46">
        <v>1</v>
      </c>
      <c r="G117" s="3"/>
      <c r="H117" s="4">
        <v>485</v>
      </c>
      <c r="I117" s="4">
        <f t="shared" si="1"/>
        <v>586.85</v>
      </c>
      <c r="J117" s="18"/>
      <c r="K117" s="20"/>
      <c r="L117" s="18"/>
    </row>
    <row r="118" spans="1:12" ht="30" customHeight="1" x14ac:dyDescent="0.3">
      <c r="A118" s="59" t="s">
        <v>1133</v>
      </c>
      <c r="B118" s="67" t="s">
        <v>1132</v>
      </c>
      <c r="C118" s="3" t="s">
        <v>340</v>
      </c>
      <c r="D118" s="3" t="s">
        <v>128</v>
      </c>
      <c r="E118" s="50">
        <v>2018</v>
      </c>
      <c r="F118" s="46">
        <v>1</v>
      </c>
      <c r="G118" s="3"/>
      <c r="H118" s="4">
        <v>485</v>
      </c>
      <c r="I118" s="4">
        <f t="shared" ref="I118:I166" si="2">H118*$L$6</f>
        <v>586.85</v>
      </c>
      <c r="J118" s="18"/>
      <c r="K118" s="20"/>
      <c r="L118" s="18"/>
    </row>
    <row r="119" spans="1:12" ht="30" customHeight="1" x14ac:dyDescent="0.3">
      <c r="A119" s="58" t="s">
        <v>314</v>
      </c>
      <c r="B119" s="3" t="s">
        <v>105</v>
      </c>
      <c r="C119" s="3"/>
      <c r="D119" s="3" t="s">
        <v>128</v>
      </c>
      <c r="E119" s="70">
        <v>2016</v>
      </c>
      <c r="F119" s="3">
        <v>1</v>
      </c>
      <c r="G119" s="3">
        <v>1.5</v>
      </c>
      <c r="H119" s="4">
        <v>495</v>
      </c>
      <c r="I119" s="4">
        <f t="shared" si="2"/>
        <v>598.94999999999993</v>
      </c>
      <c r="J119" s="3"/>
      <c r="K119" s="20" t="s">
        <v>971</v>
      </c>
      <c r="L119" s="18"/>
    </row>
    <row r="120" spans="1:12" ht="30" customHeight="1" x14ac:dyDescent="0.3">
      <c r="A120" s="59" t="s">
        <v>703</v>
      </c>
      <c r="B120" s="47" t="s">
        <v>145</v>
      </c>
      <c r="C120" s="47"/>
      <c r="D120" s="47" t="s">
        <v>128</v>
      </c>
      <c r="E120" s="50">
        <v>2015</v>
      </c>
      <c r="F120" s="46">
        <v>3</v>
      </c>
      <c r="G120" s="3"/>
      <c r="H120" s="4">
        <v>495</v>
      </c>
      <c r="I120" s="4">
        <f t="shared" si="2"/>
        <v>598.94999999999993</v>
      </c>
      <c r="J120" s="18"/>
      <c r="K120" s="56"/>
      <c r="L120" s="18"/>
    </row>
    <row r="121" spans="1:12" ht="30" customHeight="1" x14ac:dyDescent="0.3">
      <c r="A121" s="59" t="s">
        <v>703</v>
      </c>
      <c r="B121" s="47" t="s">
        <v>145</v>
      </c>
      <c r="C121" s="47"/>
      <c r="D121" s="47" t="s">
        <v>128</v>
      </c>
      <c r="E121" s="50">
        <v>2016</v>
      </c>
      <c r="F121" s="46">
        <v>3</v>
      </c>
      <c r="G121" s="3"/>
      <c r="H121" s="4">
        <v>495</v>
      </c>
      <c r="I121" s="4">
        <f t="shared" si="2"/>
        <v>598.94999999999993</v>
      </c>
      <c r="J121" s="18"/>
      <c r="K121" s="56"/>
      <c r="L121" s="18"/>
    </row>
    <row r="122" spans="1:12" ht="30" customHeight="1" x14ac:dyDescent="0.3">
      <c r="A122" s="58" t="s">
        <v>318</v>
      </c>
      <c r="B122" s="3" t="s">
        <v>602</v>
      </c>
      <c r="C122" s="3"/>
      <c r="D122" s="3" t="s">
        <v>128</v>
      </c>
      <c r="E122" s="70">
        <v>2012</v>
      </c>
      <c r="F122" s="3">
        <v>1</v>
      </c>
      <c r="G122" s="3"/>
      <c r="H122" s="4">
        <v>495</v>
      </c>
      <c r="I122" s="4">
        <f t="shared" si="2"/>
        <v>598.94999999999993</v>
      </c>
      <c r="J122" s="3"/>
      <c r="K122" s="20"/>
      <c r="L122" s="18"/>
    </row>
    <row r="123" spans="1:12" ht="30" customHeight="1" x14ac:dyDescent="0.3">
      <c r="A123" s="59" t="s">
        <v>1522</v>
      </c>
      <c r="B123" s="47" t="s">
        <v>1198</v>
      </c>
      <c r="C123" s="47" t="s">
        <v>358</v>
      </c>
      <c r="D123" s="47" t="s">
        <v>128</v>
      </c>
      <c r="E123" s="50">
        <v>2023</v>
      </c>
      <c r="F123" s="46">
        <v>1</v>
      </c>
      <c r="G123" s="3"/>
      <c r="H123" s="4">
        <v>495</v>
      </c>
      <c r="I123" s="4">
        <f t="shared" si="2"/>
        <v>598.94999999999993</v>
      </c>
      <c r="J123" s="18" t="s">
        <v>10</v>
      </c>
      <c r="K123" s="56"/>
      <c r="L123" s="18"/>
    </row>
    <row r="124" spans="1:12" ht="30" customHeight="1" x14ac:dyDescent="0.3">
      <c r="A124" s="59" t="s">
        <v>970</v>
      </c>
      <c r="B124" s="47" t="s">
        <v>118</v>
      </c>
      <c r="C124" s="47"/>
      <c r="D124" s="47" t="s">
        <v>128</v>
      </c>
      <c r="E124" s="50">
        <v>2022</v>
      </c>
      <c r="F124" s="46">
        <v>1</v>
      </c>
      <c r="G124" s="3"/>
      <c r="H124" s="4">
        <v>495</v>
      </c>
      <c r="I124" s="4">
        <f t="shared" si="2"/>
        <v>598.94999999999993</v>
      </c>
      <c r="J124" s="18" t="s">
        <v>10</v>
      </c>
      <c r="K124" s="20"/>
      <c r="L124" s="18"/>
    </row>
    <row r="125" spans="1:12" ht="30" customHeight="1" x14ac:dyDescent="0.3">
      <c r="A125" s="58" t="s">
        <v>970</v>
      </c>
      <c r="B125" s="3" t="s">
        <v>118</v>
      </c>
      <c r="C125" s="3"/>
      <c r="D125" s="3" t="s">
        <v>128</v>
      </c>
      <c r="E125" s="70">
        <v>2023</v>
      </c>
      <c r="F125" s="3">
        <v>1</v>
      </c>
      <c r="G125" s="3"/>
      <c r="H125" s="4">
        <v>495</v>
      </c>
      <c r="I125" s="4">
        <f t="shared" si="2"/>
        <v>598.94999999999993</v>
      </c>
      <c r="J125" s="18"/>
      <c r="K125" s="20"/>
      <c r="L125" s="18"/>
    </row>
    <row r="126" spans="1:12" ht="30" customHeight="1" x14ac:dyDescent="0.3">
      <c r="A126" s="58" t="s">
        <v>1593</v>
      </c>
      <c r="B126" s="3" t="s">
        <v>1078</v>
      </c>
      <c r="C126" s="3"/>
      <c r="D126" s="3" t="s">
        <v>128</v>
      </c>
      <c r="E126" s="70">
        <v>2023</v>
      </c>
      <c r="F126" s="3">
        <v>1</v>
      </c>
      <c r="G126" s="3"/>
      <c r="H126" s="4">
        <v>495</v>
      </c>
      <c r="I126" s="4">
        <f t="shared" si="2"/>
        <v>598.94999999999993</v>
      </c>
      <c r="J126" s="18" t="s">
        <v>10</v>
      </c>
      <c r="K126" s="20"/>
      <c r="L126" s="18"/>
    </row>
    <row r="127" spans="1:12" ht="30" customHeight="1" x14ac:dyDescent="0.3">
      <c r="A127" s="58" t="s">
        <v>1317</v>
      </c>
      <c r="B127" s="3" t="s">
        <v>511</v>
      </c>
      <c r="C127" s="3"/>
      <c r="D127" s="3" t="s">
        <v>258</v>
      </c>
      <c r="E127" s="70">
        <v>1995</v>
      </c>
      <c r="F127" s="3">
        <v>4</v>
      </c>
      <c r="G127" s="3"/>
      <c r="H127" s="4">
        <v>495</v>
      </c>
      <c r="I127" s="4">
        <f t="shared" si="2"/>
        <v>598.94999999999993</v>
      </c>
      <c r="J127" s="18"/>
      <c r="K127" s="20"/>
      <c r="L127" s="18"/>
    </row>
    <row r="128" spans="1:12" ht="30" customHeight="1" x14ac:dyDescent="0.3">
      <c r="A128" s="59" t="s">
        <v>1141</v>
      </c>
      <c r="B128" s="3" t="s">
        <v>1017</v>
      </c>
      <c r="C128" s="47" t="s">
        <v>340</v>
      </c>
      <c r="D128" s="47" t="s">
        <v>128</v>
      </c>
      <c r="E128" s="50">
        <v>2018</v>
      </c>
      <c r="F128" s="46">
        <v>1</v>
      </c>
      <c r="G128" s="3"/>
      <c r="H128" s="4">
        <v>525</v>
      </c>
      <c r="I128" s="4">
        <f t="shared" si="2"/>
        <v>635.25</v>
      </c>
      <c r="J128" s="18"/>
      <c r="K128" s="20"/>
      <c r="L128" s="18"/>
    </row>
    <row r="129" spans="1:12" ht="30" customHeight="1" x14ac:dyDescent="0.3">
      <c r="A129" s="27" t="s">
        <v>1009</v>
      </c>
      <c r="B129" s="47" t="s">
        <v>12</v>
      </c>
      <c r="C129" s="47"/>
      <c r="D129" s="47" t="s">
        <v>39</v>
      </c>
      <c r="E129" s="46">
        <v>1995</v>
      </c>
      <c r="F129" s="46">
        <v>1</v>
      </c>
      <c r="G129" s="3">
        <v>1.5</v>
      </c>
      <c r="H129" s="4">
        <v>530</v>
      </c>
      <c r="I129" s="4">
        <f t="shared" si="2"/>
        <v>641.29999999999995</v>
      </c>
      <c r="J129" s="18"/>
      <c r="K129" s="20"/>
      <c r="L129" s="18"/>
    </row>
    <row r="130" spans="1:12" ht="30" customHeight="1" x14ac:dyDescent="0.3">
      <c r="A130" s="59" t="s">
        <v>970</v>
      </c>
      <c r="B130" s="47" t="s">
        <v>118</v>
      </c>
      <c r="C130" s="47"/>
      <c r="D130" s="47" t="s">
        <v>128</v>
      </c>
      <c r="E130" s="50">
        <v>2018</v>
      </c>
      <c r="F130" s="46">
        <v>1</v>
      </c>
      <c r="G130" s="3"/>
      <c r="H130" s="4">
        <v>540</v>
      </c>
      <c r="I130" s="4">
        <f t="shared" si="2"/>
        <v>653.4</v>
      </c>
      <c r="J130" s="18"/>
      <c r="K130" s="20"/>
      <c r="L130" s="18"/>
    </row>
    <row r="131" spans="1:12" ht="30" customHeight="1" x14ac:dyDescent="0.3">
      <c r="A131" s="59" t="s">
        <v>970</v>
      </c>
      <c r="B131" s="47" t="s">
        <v>118</v>
      </c>
      <c r="C131" s="47"/>
      <c r="D131" s="47" t="s">
        <v>128</v>
      </c>
      <c r="E131" s="50">
        <v>2020</v>
      </c>
      <c r="F131" s="46">
        <v>1</v>
      </c>
      <c r="G131" s="3"/>
      <c r="H131" s="4">
        <v>540</v>
      </c>
      <c r="I131" s="4">
        <f t="shared" si="2"/>
        <v>653.4</v>
      </c>
      <c r="J131" s="18"/>
      <c r="K131" s="20"/>
      <c r="L131" s="18"/>
    </row>
    <row r="132" spans="1:12" ht="30" customHeight="1" x14ac:dyDescent="0.3">
      <c r="A132" s="58" t="s">
        <v>1128</v>
      </c>
      <c r="B132" s="3" t="s">
        <v>1125</v>
      </c>
      <c r="C132" s="3"/>
      <c r="D132" s="3" t="s">
        <v>128</v>
      </c>
      <c r="E132" s="70">
        <v>2019</v>
      </c>
      <c r="F132" s="3">
        <v>1</v>
      </c>
      <c r="G132" s="3"/>
      <c r="H132" s="4">
        <v>545</v>
      </c>
      <c r="I132" s="4">
        <f t="shared" si="2"/>
        <v>659.44999999999993</v>
      </c>
      <c r="J132" s="18"/>
      <c r="K132" s="20"/>
      <c r="L132" s="18"/>
    </row>
    <row r="133" spans="1:12" ht="30" customHeight="1" x14ac:dyDescent="0.3">
      <c r="A133" s="27" t="s">
        <v>995</v>
      </c>
      <c r="B133" s="47" t="s">
        <v>9</v>
      </c>
      <c r="C133" s="47"/>
      <c r="D133" s="48" t="s">
        <v>39</v>
      </c>
      <c r="E133" s="46">
        <v>2001</v>
      </c>
      <c r="F133" s="46">
        <v>1</v>
      </c>
      <c r="G133" s="3"/>
      <c r="H133" s="4">
        <v>545</v>
      </c>
      <c r="I133" s="4">
        <f t="shared" si="2"/>
        <v>659.44999999999993</v>
      </c>
      <c r="J133" s="18"/>
      <c r="K133" s="20"/>
      <c r="L133" s="18"/>
    </row>
    <row r="134" spans="1:12" ht="30" customHeight="1" x14ac:dyDescent="0.3">
      <c r="A134" s="19" t="s">
        <v>401</v>
      </c>
      <c r="B134" s="3" t="s">
        <v>290</v>
      </c>
      <c r="C134" s="3"/>
      <c r="D134" s="3" t="s">
        <v>255</v>
      </c>
      <c r="E134" s="3">
        <v>2009</v>
      </c>
      <c r="F134" s="3">
        <v>3</v>
      </c>
      <c r="G134" s="3"/>
      <c r="H134" s="4">
        <v>545</v>
      </c>
      <c r="I134" s="4">
        <f t="shared" si="2"/>
        <v>659.44999999999993</v>
      </c>
      <c r="J134" s="18"/>
      <c r="K134" s="20"/>
      <c r="L134" s="18"/>
    </row>
    <row r="135" spans="1:12" ht="30" customHeight="1" x14ac:dyDescent="0.3">
      <c r="A135" s="19" t="s">
        <v>21</v>
      </c>
      <c r="B135" s="3" t="s">
        <v>8</v>
      </c>
      <c r="C135" s="47" t="s">
        <v>718</v>
      </c>
      <c r="D135" s="3" t="s">
        <v>39</v>
      </c>
      <c r="E135" s="3">
        <v>1963</v>
      </c>
      <c r="F135" s="3">
        <v>1</v>
      </c>
      <c r="G135" s="3"/>
      <c r="H135" s="4">
        <v>550</v>
      </c>
      <c r="I135" s="4">
        <f t="shared" si="2"/>
        <v>665.5</v>
      </c>
      <c r="J135" s="18"/>
      <c r="K135" s="20"/>
      <c r="L135" s="18"/>
    </row>
    <row r="136" spans="1:12" ht="30" customHeight="1" x14ac:dyDescent="0.3">
      <c r="A136" s="59" t="s">
        <v>644</v>
      </c>
      <c r="B136" s="47" t="s">
        <v>640</v>
      </c>
      <c r="C136" s="47"/>
      <c r="D136" s="47" t="s">
        <v>128</v>
      </c>
      <c r="E136" s="50">
        <v>1994</v>
      </c>
      <c r="F136" s="46">
        <v>2</v>
      </c>
      <c r="G136" s="3"/>
      <c r="H136" s="4">
        <v>575</v>
      </c>
      <c r="I136" s="4">
        <f t="shared" si="2"/>
        <v>695.75</v>
      </c>
      <c r="J136" s="18"/>
      <c r="K136" s="20" t="s">
        <v>372</v>
      </c>
      <c r="L136" s="18"/>
    </row>
    <row r="137" spans="1:12" ht="30" customHeight="1" x14ac:dyDescent="0.3">
      <c r="A137" s="58" t="s">
        <v>174</v>
      </c>
      <c r="B137" s="3" t="s">
        <v>175</v>
      </c>
      <c r="C137" s="3"/>
      <c r="D137" s="3" t="s">
        <v>260</v>
      </c>
      <c r="E137" s="70" t="s">
        <v>169</v>
      </c>
      <c r="F137" s="3">
        <v>1</v>
      </c>
      <c r="G137" s="3"/>
      <c r="H137" s="4">
        <v>575</v>
      </c>
      <c r="I137" s="4">
        <f t="shared" si="2"/>
        <v>695.75</v>
      </c>
      <c r="J137" s="18"/>
      <c r="K137" s="20"/>
      <c r="L137" s="18"/>
    </row>
    <row r="138" spans="1:12" ht="30" customHeight="1" x14ac:dyDescent="0.3">
      <c r="A138" s="58" t="s">
        <v>958</v>
      </c>
      <c r="B138" s="3" t="s">
        <v>56</v>
      </c>
      <c r="C138" s="3" t="s">
        <v>718</v>
      </c>
      <c r="D138" s="3" t="s">
        <v>256</v>
      </c>
      <c r="E138" s="70">
        <v>1947</v>
      </c>
      <c r="F138" s="3">
        <v>1</v>
      </c>
      <c r="G138" s="3"/>
      <c r="H138" s="4">
        <v>575</v>
      </c>
      <c r="I138" s="4">
        <f t="shared" si="2"/>
        <v>695.75</v>
      </c>
      <c r="J138" s="18"/>
      <c r="K138" s="20"/>
      <c r="L138" s="18"/>
    </row>
    <row r="139" spans="1:12" ht="30" customHeight="1" x14ac:dyDescent="0.3">
      <c r="A139" s="59" t="s">
        <v>286</v>
      </c>
      <c r="B139" s="47" t="s">
        <v>684</v>
      </c>
      <c r="C139" s="47"/>
      <c r="D139" s="3" t="s">
        <v>128</v>
      </c>
      <c r="E139" s="50">
        <v>2012</v>
      </c>
      <c r="F139" s="46">
        <v>1</v>
      </c>
      <c r="G139" s="3"/>
      <c r="H139" s="4">
        <v>585</v>
      </c>
      <c r="I139" s="4">
        <f t="shared" si="2"/>
        <v>707.85</v>
      </c>
      <c r="J139" s="18"/>
      <c r="K139" s="20"/>
      <c r="L139" s="18"/>
    </row>
    <row r="140" spans="1:12" ht="30" customHeight="1" x14ac:dyDescent="0.3">
      <c r="A140" s="59" t="s">
        <v>1311</v>
      </c>
      <c r="B140" s="47" t="s">
        <v>904</v>
      </c>
      <c r="C140" s="47"/>
      <c r="D140" s="3" t="s">
        <v>128</v>
      </c>
      <c r="E140" s="46">
        <v>2022</v>
      </c>
      <c r="F140" s="46">
        <v>1</v>
      </c>
      <c r="G140" s="3"/>
      <c r="H140" s="4">
        <v>585</v>
      </c>
      <c r="I140" s="4">
        <f t="shared" si="2"/>
        <v>707.85</v>
      </c>
      <c r="J140" s="18" t="s">
        <v>10</v>
      </c>
      <c r="K140" s="20"/>
      <c r="L140" s="18"/>
    </row>
    <row r="141" spans="1:12" ht="30" customHeight="1" x14ac:dyDescent="0.3">
      <c r="A141" s="58" t="s">
        <v>412</v>
      </c>
      <c r="B141" s="3" t="s">
        <v>72</v>
      </c>
      <c r="C141" s="3" t="s">
        <v>340</v>
      </c>
      <c r="D141" s="3" t="s">
        <v>128</v>
      </c>
      <c r="E141" s="50">
        <v>1976</v>
      </c>
      <c r="F141" s="46">
        <f>3-2</f>
        <v>1</v>
      </c>
      <c r="G141" s="3"/>
      <c r="H141" s="4">
        <v>595</v>
      </c>
      <c r="I141" s="4">
        <f t="shared" si="2"/>
        <v>719.94999999999993</v>
      </c>
      <c r="J141" s="18"/>
      <c r="K141" s="56"/>
      <c r="L141" s="18"/>
    </row>
    <row r="142" spans="1:12" ht="30" customHeight="1" x14ac:dyDescent="0.3">
      <c r="A142" s="59" t="s">
        <v>132</v>
      </c>
      <c r="B142" s="47" t="s">
        <v>399</v>
      </c>
      <c r="C142" s="47"/>
      <c r="D142" s="47" t="s">
        <v>128</v>
      </c>
      <c r="E142" s="50">
        <v>2014</v>
      </c>
      <c r="F142" s="3">
        <v>1</v>
      </c>
      <c r="G142" s="3"/>
      <c r="H142" s="4">
        <v>595</v>
      </c>
      <c r="I142" s="4">
        <f t="shared" si="2"/>
        <v>719.94999999999993</v>
      </c>
      <c r="J142" s="18"/>
      <c r="K142" s="20"/>
      <c r="L142" s="18"/>
    </row>
    <row r="143" spans="1:12" ht="30" customHeight="1" x14ac:dyDescent="0.3">
      <c r="A143" s="59" t="s">
        <v>112</v>
      </c>
      <c r="B143" s="47" t="s">
        <v>921</v>
      </c>
      <c r="C143" s="47"/>
      <c r="D143" s="47" t="s">
        <v>128</v>
      </c>
      <c r="E143" s="50">
        <v>2018</v>
      </c>
      <c r="F143" s="46">
        <v>1</v>
      </c>
      <c r="G143" s="3"/>
      <c r="H143" s="4">
        <v>595</v>
      </c>
      <c r="I143" s="4">
        <f t="shared" si="2"/>
        <v>719.94999999999993</v>
      </c>
      <c r="J143" s="18"/>
      <c r="K143" s="20"/>
      <c r="L143" s="18"/>
    </row>
    <row r="144" spans="1:12" ht="30" customHeight="1" x14ac:dyDescent="0.3">
      <c r="A144" s="27" t="s">
        <v>996</v>
      </c>
      <c r="B144" s="47" t="s">
        <v>13</v>
      </c>
      <c r="C144" s="47"/>
      <c r="D144" s="47" t="s">
        <v>39</v>
      </c>
      <c r="E144" s="46">
        <v>2010</v>
      </c>
      <c r="F144" s="46">
        <f>3-2</f>
        <v>1</v>
      </c>
      <c r="G144" s="3"/>
      <c r="H144" s="4">
        <v>595</v>
      </c>
      <c r="I144" s="4">
        <f t="shared" si="2"/>
        <v>719.94999999999993</v>
      </c>
      <c r="J144" s="18"/>
      <c r="K144" s="20"/>
      <c r="L144" s="18"/>
    </row>
    <row r="145" spans="1:12" ht="30" customHeight="1" x14ac:dyDescent="0.3">
      <c r="A145" s="27" t="s">
        <v>1070</v>
      </c>
      <c r="B145" s="47" t="s">
        <v>454</v>
      </c>
      <c r="C145" s="47" t="s">
        <v>719</v>
      </c>
      <c r="D145" s="47" t="s">
        <v>253</v>
      </c>
      <c r="E145" s="46">
        <v>1989</v>
      </c>
      <c r="F145" s="46">
        <v>1</v>
      </c>
      <c r="G145" s="3"/>
      <c r="H145" s="4">
        <v>625</v>
      </c>
      <c r="I145" s="4">
        <f t="shared" si="2"/>
        <v>756.25</v>
      </c>
      <c r="J145" s="18"/>
      <c r="K145" s="20"/>
      <c r="L145" s="18"/>
    </row>
    <row r="146" spans="1:12" ht="30" customHeight="1" x14ac:dyDescent="0.3">
      <c r="A146" s="59" t="s">
        <v>1105</v>
      </c>
      <c r="B146" s="47" t="s">
        <v>264</v>
      </c>
      <c r="C146" s="47" t="s">
        <v>340</v>
      </c>
      <c r="D146" s="47" t="s">
        <v>128</v>
      </c>
      <c r="E146" s="50">
        <v>2012</v>
      </c>
      <c r="F146" s="46">
        <v>1</v>
      </c>
      <c r="G146" s="3"/>
      <c r="H146" s="4">
        <v>645</v>
      </c>
      <c r="I146" s="4">
        <f t="shared" si="2"/>
        <v>780.44999999999993</v>
      </c>
      <c r="J146" s="18"/>
      <c r="K146" s="20"/>
      <c r="L146" s="18"/>
    </row>
    <row r="147" spans="1:12" ht="30" customHeight="1" x14ac:dyDescent="0.3">
      <c r="A147" s="59" t="s">
        <v>970</v>
      </c>
      <c r="B147" s="47" t="s">
        <v>118</v>
      </c>
      <c r="C147" s="47"/>
      <c r="D147" s="47" t="s">
        <v>128</v>
      </c>
      <c r="E147" s="50">
        <v>2019</v>
      </c>
      <c r="F147" s="46">
        <v>1</v>
      </c>
      <c r="G147" s="3"/>
      <c r="H147" s="4">
        <v>650</v>
      </c>
      <c r="I147" s="4">
        <f t="shared" si="2"/>
        <v>786.5</v>
      </c>
      <c r="J147" s="18"/>
      <c r="K147" s="20"/>
      <c r="L147" s="18"/>
    </row>
    <row r="148" spans="1:12" ht="30" customHeight="1" x14ac:dyDescent="0.3">
      <c r="A148" s="19" t="s">
        <v>590</v>
      </c>
      <c r="B148" s="3" t="s">
        <v>73</v>
      </c>
      <c r="C148" s="3"/>
      <c r="D148" s="3" t="s">
        <v>255</v>
      </c>
      <c r="E148" s="3">
        <v>1998</v>
      </c>
      <c r="F148" s="3">
        <v>1</v>
      </c>
      <c r="G148" s="3"/>
      <c r="H148" s="4">
        <v>650</v>
      </c>
      <c r="I148" s="4">
        <f t="shared" si="2"/>
        <v>786.5</v>
      </c>
      <c r="J148" s="3"/>
      <c r="K148" s="21"/>
      <c r="L148" s="18"/>
    </row>
    <row r="149" spans="1:12" ht="30" customHeight="1" x14ac:dyDescent="0.3">
      <c r="A149" s="27" t="s">
        <v>37</v>
      </c>
      <c r="B149" s="47" t="s">
        <v>9</v>
      </c>
      <c r="C149" s="47"/>
      <c r="D149" s="47" t="s">
        <v>39</v>
      </c>
      <c r="E149" s="46">
        <v>1982</v>
      </c>
      <c r="F149" s="46">
        <v>1</v>
      </c>
      <c r="G149" s="3"/>
      <c r="H149" s="4">
        <v>675</v>
      </c>
      <c r="I149" s="4">
        <f t="shared" si="2"/>
        <v>816.75</v>
      </c>
      <c r="J149" s="18"/>
      <c r="K149" s="20"/>
      <c r="L149" s="18"/>
    </row>
    <row r="150" spans="1:12" ht="30" customHeight="1" x14ac:dyDescent="0.3">
      <c r="A150" s="59" t="s">
        <v>152</v>
      </c>
      <c r="B150" s="47" t="s">
        <v>853</v>
      </c>
      <c r="C150" s="47" t="s">
        <v>340</v>
      </c>
      <c r="D150" s="3" t="s">
        <v>128</v>
      </c>
      <c r="E150" s="50">
        <v>2012</v>
      </c>
      <c r="F150" s="46">
        <v>2</v>
      </c>
      <c r="G150" s="3"/>
      <c r="H150" s="4">
        <v>725</v>
      </c>
      <c r="I150" s="4">
        <f t="shared" si="2"/>
        <v>877.25</v>
      </c>
      <c r="J150" s="18" t="s">
        <v>10</v>
      </c>
      <c r="K150" s="20"/>
      <c r="L150" s="18"/>
    </row>
    <row r="151" spans="1:12" ht="30" customHeight="1" x14ac:dyDescent="0.3">
      <c r="A151" s="59" t="s">
        <v>1220</v>
      </c>
      <c r="B151" s="47" t="s">
        <v>990</v>
      </c>
      <c r="C151" s="47" t="s">
        <v>340</v>
      </c>
      <c r="D151" s="47" t="s">
        <v>128</v>
      </c>
      <c r="E151" s="50">
        <v>1964</v>
      </c>
      <c r="F151" s="46">
        <v>1</v>
      </c>
      <c r="G151" s="3"/>
      <c r="H151" s="4">
        <v>745</v>
      </c>
      <c r="I151" s="4">
        <f t="shared" si="2"/>
        <v>901.44999999999993</v>
      </c>
      <c r="J151" s="18"/>
      <c r="K151" s="20"/>
      <c r="L151" s="18"/>
    </row>
    <row r="152" spans="1:12" ht="30" customHeight="1" x14ac:dyDescent="0.3">
      <c r="A152" s="59" t="s">
        <v>970</v>
      </c>
      <c r="B152" s="47" t="s">
        <v>118</v>
      </c>
      <c r="C152" s="47"/>
      <c r="D152" s="47" t="s">
        <v>128</v>
      </c>
      <c r="E152" s="50">
        <v>2015</v>
      </c>
      <c r="F152" s="46">
        <v>1</v>
      </c>
      <c r="G152" s="3"/>
      <c r="H152" s="4">
        <v>745</v>
      </c>
      <c r="I152" s="4">
        <f t="shared" si="2"/>
        <v>901.44999999999993</v>
      </c>
      <c r="J152" s="18"/>
      <c r="K152" s="20"/>
      <c r="L152" s="18"/>
    </row>
    <row r="153" spans="1:12" ht="30" customHeight="1" x14ac:dyDescent="0.3">
      <c r="A153" s="58" t="s">
        <v>1141</v>
      </c>
      <c r="B153" s="3" t="s">
        <v>1142</v>
      </c>
      <c r="C153" s="3" t="s">
        <v>340</v>
      </c>
      <c r="D153" s="3" t="s">
        <v>128</v>
      </c>
      <c r="E153" s="70">
        <v>2017</v>
      </c>
      <c r="F153" s="3">
        <v>3</v>
      </c>
      <c r="G153" s="3"/>
      <c r="H153" s="4">
        <v>795</v>
      </c>
      <c r="I153" s="4">
        <f t="shared" si="2"/>
        <v>961.94999999999993</v>
      </c>
      <c r="J153" s="18"/>
      <c r="K153" s="20"/>
      <c r="L153" s="18"/>
    </row>
    <row r="154" spans="1:12" ht="30" customHeight="1" x14ac:dyDescent="0.3">
      <c r="A154" s="58" t="s">
        <v>126</v>
      </c>
      <c r="B154" s="3" t="s">
        <v>602</v>
      </c>
      <c r="C154" s="3"/>
      <c r="D154" s="3" t="s">
        <v>128</v>
      </c>
      <c r="E154" s="70">
        <v>2010</v>
      </c>
      <c r="F154" s="3">
        <v>1</v>
      </c>
      <c r="G154" s="3"/>
      <c r="H154" s="4">
        <v>795</v>
      </c>
      <c r="I154" s="4">
        <f t="shared" si="2"/>
        <v>961.94999999999993</v>
      </c>
      <c r="J154" s="3"/>
      <c r="K154" s="20"/>
      <c r="L154" s="18"/>
    </row>
    <row r="155" spans="1:12" ht="30" customHeight="1" x14ac:dyDescent="0.3">
      <c r="A155" s="59" t="s">
        <v>286</v>
      </c>
      <c r="B155" s="47" t="s">
        <v>684</v>
      </c>
      <c r="C155" s="3"/>
      <c r="D155" s="3" t="s">
        <v>128</v>
      </c>
      <c r="E155" s="70">
        <v>1996</v>
      </c>
      <c r="F155" s="3">
        <v>1</v>
      </c>
      <c r="G155" s="3"/>
      <c r="H155" s="4">
        <v>845</v>
      </c>
      <c r="I155" s="4">
        <f t="shared" si="2"/>
        <v>1022.4499999999999</v>
      </c>
      <c r="J155" s="18"/>
      <c r="K155" s="20"/>
      <c r="L155" s="18"/>
    </row>
    <row r="156" spans="1:12" ht="30" customHeight="1" x14ac:dyDescent="0.3">
      <c r="A156" s="58" t="s">
        <v>1594</v>
      </c>
      <c r="B156" s="3" t="s">
        <v>581</v>
      </c>
      <c r="C156" s="3" t="s">
        <v>340</v>
      </c>
      <c r="D156" s="3" t="s">
        <v>128</v>
      </c>
      <c r="E156" s="70">
        <v>2010</v>
      </c>
      <c r="F156" s="3">
        <v>1</v>
      </c>
      <c r="G156" s="3"/>
      <c r="H156" s="4">
        <v>845</v>
      </c>
      <c r="I156" s="4">
        <f t="shared" si="2"/>
        <v>1022.4499999999999</v>
      </c>
      <c r="J156" s="18" t="s">
        <v>10</v>
      </c>
      <c r="K156" s="20"/>
      <c r="L156" s="18"/>
    </row>
    <row r="157" spans="1:12" ht="30" customHeight="1" x14ac:dyDescent="0.3">
      <c r="A157" s="58" t="s">
        <v>1591</v>
      </c>
      <c r="B157" s="3" t="s">
        <v>1590</v>
      </c>
      <c r="C157" s="3"/>
      <c r="D157" s="3" t="s">
        <v>128</v>
      </c>
      <c r="E157" s="70">
        <v>1996</v>
      </c>
      <c r="F157" s="3">
        <v>3</v>
      </c>
      <c r="G157" s="3"/>
      <c r="H157" s="4">
        <v>850</v>
      </c>
      <c r="I157" s="4">
        <f t="shared" si="2"/>
        <v>1028.5</v>
      </c>
      <c r="J157" s="18" t="s">
        <v>10</v>
      </c>
      <c r="K157" s="20"/>
      <c r="L157" s="18"/>
    </row>
    <row r="158" spans="1:12" ht="30" customHeight="1" x14ac:dyDescent="0.3">
      <c r="A158" s="19" t="s">
        <v>590</v>
      </c>
      <c r="B158" s="47" t="s">
        <v>73</v>
      </c>
      <c r="C158" s="47"/>
      <c r="D158" s="47" t="s">
        <v>255</v>
      </c>
      <c r="E158" s="46">
        <v>1986</v>
      </c>
      <c r="F158" s="46">
        <v>1</v>
      </c>
      <c r="G158" s="3"/>
      <c r="H158" s="4">
        <v>855</v>
      </c>
      <c r="I158" s="4">
        <f t="shared" si="2"/>
        <v>1034.55</v>
      </c>
      <c r="J158" s="18"/>
      <c r="K158" s="20"/>
      <c r="L158" s="18"/>
    </row>
    <row r="159" spans="1:12" ht="30" customHeight="1" x14ac:dyDescent="0.3">
      <c r="A159" s="58" t="s">
        <v>77</v>
      </c>
      <c r="B159" s="3" t="s">
        <v>305</v>
      </c>
      <c r="C159" s="3" t="s">
        <v>340</v>
      </c>
      <c r="D159" s="3" t="s">
        <v>261</v>
      </c>
      <c r="E159" s="70">
        <v>1928</v>
      </c>
      <c r="F159" s="3">
        <v>1</v>
      </c>
      <c r="G159" s="3"/>
      <c r="H159" s="4">
        <v>875</v>
      </c>
      <c r="I159" s="4">
        <f t="shared" si="2"/>
        <v>1058.75</v>
      </c>
      <c r="J159" s="18"/>
      <c r="K159" s="20"/>
      <c r="L159" s="18"/>
    </row>
    <row r="160" spans="1:12" ht="30" customHeight="1" x14ac:dyDescent="0.3">
      <c r="A160" s="58" t="s">
        <v>54</v>
      </c>
      <c r="B160" s="3" t="s">
        <v>53</v>
      </c>
      <c r="C160" s="3"/>
      <c r="D160" s="3" t="s">
        <v>260</v>
      </c>
      <c r="E160" s="70">
        <v>1934</v>
      </c>
      <c r="F160" s="3">
        <v>3</v>
      </c>
      <c r="G160" s="3">
        <v>1.5</v>
      </c>
      <c r="H160" s="4">
        <v>890</v>
      </c>
      <c r="I160" s="4">
        <f t="shared" si="2"/>
        <v>1076.8999999999999</v>
      </c>
      <c r="J160" s="18"/>
      <c r="K160" s="20" t="s">
        <v>55</v>
      </c>
      <c r="L160" s="18"/>
    </row>
    <row r="161" spans="1:12" ht="30" customHeight="1" x14ac:dyDescent="0.3">
      <c r="A161" s="58" t="s">
        <v>1237</v>
      </c>
      <c r="B161" s="3" t="s">
        <v>581</v>
      </c>
      <c r="C161" s="3" t="s">
        <v>340</v>
      </c>
      <c r="D161" s="3" t="s">
        <v>128</v>
      </c>
      <c r="E161" s="70">
        <v>2022</v>
      </c>
      <c r="F161" s="3">
        <v>1</v>
      </c>
      <c r="G161" s="3"/>
      <c r="H161" s="4">
        <v>945</v>
      </c>
      <c r="I161" s="4">
        <f t="shared" si="2"/>
        <v>1143.45</v>
      </c>
      <c r="J161" s="18" t="s">
        <v>10</v>
      </c>
      <c r="K161" s="20"/>
      <c r="L161" s="18"/>
    </row>
    <row r="162" spans="1:12" ht="30" customHeight="1" x14ac:dyDescent="0.3">
      <c r="A162" s="58" t="s">
        <v>297</v>
      </c>
      <c r="B162" s="3" t="s">
        <v>115</v>
      </c>
      <c r="C162" s="3"/>
      <c r="D162" s="3" t="s">
        <v>128</v>
      </c>
      <c r="E162" s="70">
        <v>2019</v>
      </c>
      <c r="F162" s="3">
        <v>2</v>
      </c>
      <c r="G162" s="3"/>
      <c r="H162" s="4">
        <v>945</v>
      </c>
      <c r="I162" s="4">
        <f t="shared" si="2"/>
        <v>1143.45</v>
      </c>
      <c r="J162" s="18"/>
      <c r="K162" s="20"/>
      <c r="L162" s="18"/>
    </row>
    <row r="163" spans="1:12" ht="30" customHeight="1" x14ac:dyDescent="0.3">
      <c r="A163" s="27" t="s">
        <v>548</v>
      </c>
      <c r="B163" s="47" t="s">
        <v>409</v>
      </c>
      <c r="C163" s="47"/>
      <c r="D163" s="47" t="s">
        <v>255</v>
      </c>
      <c r="E163" s="46">
        <v>1989</v>
      </c>
      <c r="F163" s="46">
        <v>1</v>
      </c>
      <c r="G163" s="3"/>
      <c r="H163" s="4">
        <v>945</v>
      </c>
      <c r="I163" s="4">
        <f t="shared" si="2"/>
        <v>1143.45</v>
      </c>
      <c r="J163" s="18"/>
      <c r="K163" s="20"/>
      <c r="L163" s="18"/>
    </row>
    <row r="164" spans="1:12" ht="30" customHeight="1" x14ac:dyDescent="0.3">
      <c r="A164" s="58" t="s">
        <v>1152</v>
      </c>
      <c r="B164" s="47" t="s">
        <v>904</v>
      </c>
      <c r="C164" s="3"/>
      <c r="D164" s="3" t="s">
        <v>128</v>
      </c>
      <c r="E164" s="70">
        <v>2019</v>
      </c>
      <c r="F164" s="3">
        <v>1</v>
      </c>
      <c r="G164" s="3"/>
      <c r="H164" s="4">
        <v>950</v>
      </c>
      <c r="I164" s="4">
        <f t="shared" si="2"/>
        <v>1149.5</v>
      </c>
      <c r="J164" s="18"/>
      <c r="K164" s="20"/>
      <c r="L164" s="18"/>
    </row>
    <row r="165" spans="1:12" ht="30" customHeight="1" x14ac:dyDescent="0.3">
      <c r="A165" s="58" t="s">
        <v>144</v>
      </c>
      <c r="B165" s="3" t="s">
        <v>684</v>
      </c>
      <c r="C165" s="3"/>
      <c r="D165" s="3" t="s">
        <v>128</v>
      </c>
      <c r="E165" s="70">
        <v>2021</v>
      </c>
      <c r="F165" s="3">
        <v>1</v>
      </c>
      <c r="G165" s="3"/>
      <c r="H165" s="4">
        <v>1200</v>
      </c>
      <c r="I165" s="4">
        <f t="shared" si="2"/>
        <v>1452</v>
      </c>
      <c r="J165" s="18"/>
      <c r="K165" s="20"/>
      <c r="L165" s="18"/>
    </row>
    <row r="166" spans="1:12" ht="30" customHeight="1" x14ac:dyDescent="0.3">
      <c r="A166" s="27" t="s">
        <v>666</v>
      </c>
      <c r="B166" s="47" t="s">
        <v>414</v>
      </c>
      <c r="C166" s="47" t="s">
        <v>719</v>
      </c>
      <c r="D166" s="47" t="s">
        <v>253</v>
      </c>
      <c r="E166" s="46" t="s">
        <v>169</v>
      </c>
      <c r="F166" s="46">
        <v>1</v>
      </c>
      <c r="G166" s="3">
        <v>1.5</v>
      </c>
      <c r="H166" s="4">
        <v>1250</v>
      </c>
      <c r="I166" s="4">
        <f t="shared" si="2"/>
        <v>1512.5</v>
      </c>
      <c r="J166" s="18"/>
      <c r="K166" s="20"/>
      <c r="L166" s="18"/>
    </row>
    <row r="167" spans="1:12" ht="30" customHeight="1" x14ac:dyDescent="0.3">
      <c r="A167" s="58" t="s">
        <v>395</v>
      </c>
      <c r="B167" s="47" t="s">
        <v>904</v>
      </c>
      <c r="C167" s="47"/>
      <c r="D167" s="47" t="s">
        <v>128</v>
      </c>
      <c r="E167" s="50">
        <v>2019</v>
      </c>
      <c r="F167" s="46">
        <v>1</v>
      </c>
      <c r="G167" s="3"/>
      <c r="H167" s="4">
        <v>1275</v>
      </c>
      <c r="I167" s="4">
        <f t="shared" ref="I167:I179" si="3">H167*$L$6</f>
        <v>1542.75</v>
      </c>
      <c r="J167" s="18"/>
      <c r="K167" s="20"/>
      <c r="L167" s="18"/>
    </row>
    <row r="168" spans="1:12" ht="30" customHeight="1" x14ac:dyDescent="0.3">
      <c r="A168" s="58" t="s">
        <v>1172</v>
      </c>
      <c r="B168" s="3" t="s">
        <v>853</v>
      </c>
      <c r="C168" s="3" t="s">
        <v>340</v>
      </c>
      <c r="D168" s="3" t="s">
        <v>128</v>
      </c>
      <c r="E168" s="70">
        <v>2020</v>
      </c>
      <c r="F168" s="3">
        <f>2-1</f>
        <v>1</v>
      </c>
      <c r="G168" s="3"/>
      <c r="H168" s="4">
        <v>1350</v>
      </c>
      <c r="I168" s="4">
        <f t="shared" si="3"/>
        <v>1633.5</v>
      </c>
      <c r="J168" s="18"/>
      <c r="K168" s="20"/>
      <c r="L168" s="18"/>
    </row>
    <row r="169" spans="1:12" ht="30" customHeight="1" x14ac:dyDescent="0.3">
      <c r="A169" s="58" t="s">
        <v>275</v>
      </c>
      <c r="B169" s="3" t="s">
        <v>274</v>
      </c>
      <c r="C169" s="3"/>
      <c r="D169" s="3" t="s">
        <v>259</v>
      </c>
      <c r="E169" s="70">
        <v>1924</v>
      </c>
      <c r="F169" s="3">
        <v>1</v>
      </c>
      <c r="G169" s="3"/>
      <c r="H169" s="4">
        <v>1350</v>
      </c>
      <c r="I169" s="4">
        <f t="shared" si="3"/>
        <v>1633.5</v>
      </c>
      <c r="J169" s="18"/>
      <c r="K169" s="20" t="s">
        <v>276</v>
      </c>
      <c r="L169" s="18"/>
    </row>
    <row r="170" spans="1:12" ht="30" customHeight="1" x14ac:dyDescent="0.3">
      <c r="A170" s="59" t="s">
        <v>1105</v>
      </c>
      <c r="B170" s="47" t="s">
        <v>1198</v>
      </c>
      <c r="C170" s="47" t="s">
        <v>340</v>
      </c>
      <c r="D170" s="47" t="s">
        <v>128</v>
      </c>
      <c r="E170" s="50">
        <v>2021</v>
      </c>
      <c r="F170" s="46">
        <v>1</v>
      </c>
      <c r="G170" s="3"/>
      <c r="H170" s="4">
        <v>1395</v>
      </c>
      <c r="I170" s="4">
        <f t="shared" si="3"/>
        <v>1687.95</v>
      </c>
      <c r="J170" s="18"/>
      <c r="K170" s="20"/>
      <c r="L170" s="18"/>
    </row>
    <row r="171" spans="1:12" ht="30" customHeight="1" x14ac:dyDescent="0.3">
      <c r="A171" s="58" t="s">
        <v>397</v>
      </c>
      <c r="B171" s="3" t="s">
        <v>326</v>
      </c>
      <c r="C171" s="3" t="s">
        <v>340</v>
      </c>
      <c r="D171" s="3" t="s">
        <v>261</v>
      </c>
      <c r="E171" s="70">
        <v>1999</v>
      </c>
      <c r="F171" s="3">
        <v>1</v>
      </c>
      <c r="G171" s="3">
        <v>0.62</v>
      </c>
      <c r="H171" s="4">
        <v>1475</v>
      </c>
      <c r="I171" s="4">
        <f t="shared" si="3"/>
        <v>1784.75</v>
      </c>
      <c r="J171" s="18"/>
      <c r="K171" s="20" t="s">
        <v>398</v>
      </c>
      <c r="L171" s="18"/>
    </row>
    <row r="172" spans="1:12" ht="30" customHeight="1" x14ac:dyDescent="0.3">
      <c r="A172" s="27" t="s">
        <v>1729</v>
      </c>
      <c r="B172" s="47" t="s">
        <v>13</v>
      </c>
      <c r="C172" s="47"/>
      <c r="D172" s="47" t="s">
        <v>39</v>
      </c>
      <c r="E172" s="46">
        <v>1989</v>
      </c>
      <c r="F172" s="46">
        <v>1</v>
      </c>
      <c r="G172" s="3"/>
      <c r="H172" s="4">
        <v>1595</v>
      </c>
      <c r="I172" s="4">
        <f t="shared" si="3"/>
        <v>1929.95</v>
      </c>
      <c r="J172" s="18" t="s">
        <v>10</v>
      </c>
      <c r="K172" s="20"/>
      <c r="L172" s="18"/>
    </row>
    <row r="173" spans="1:12" ht="30" customHeight="1" x14ac:dyDescent="0.3">
      <c r="A173" s="27" t="s">
        <v>1003</v>
      </c>
      <c r="B173" s="47" t="s">
        <v>304</v>
      </c>
      <c r="C173" s="47"/>
      <c r="D173" s="47" t="s">
        <v>39</v>
      </c>
      <c r="E173" s="46">
        <v>2005</v>
      </c>
      <c r="F173" s="46">
        <v>1</v>
      </c>
      <c r="G173" s="3">
        <v>6</v>
      </c>
      <c r="H173" s="4">
        <v>1750</v>
      </c>
      <c r="I173" s="4">
        <f t="shared" si="3"/>
        <v>2117.5</v>
      </c>
      <c r="J173" s="18"/>
      <c r="K173" s="20" t="s">
        <v>24</v>
      </c>
      <c r="L173" s="18"/>
    </row>
    <row r="174" spans="1:12" ht="30" customHeight="1" x14ac:dyDescent="0.3">
      <c r="A174" s="59" t="s">
        <v>412</v>
      </c>
      <c r="B174" s="47" t="s">
        <v>581</v>
      </c>
      <c r="C174" s="47" t="s">
        <v>340</v>
      </c>
      <c r="D174" s="47" t="s">
        <v>128</v>
      </c>
      <c r="E174" s="50" t="s">
        <v>601</v>
      </c>
      <c r="F174" s="46">
        <v>1</v>
      </c>
      <c r="G174" s="3"/>
      <c r="H174" s="4">
        <v>2500</v>
      </c>
      <c r="I174" s="4">
        <f t="shared" si="3"/>
        <v>3025</v>
      </c>
      <c r="J174" s="18"/>
      <c r="K174" s="20" t="s">
        <v>634</v>
      </c>
      <c r="L174" s="18"/>
    </row>
    <row r="175" spans="1:12" ht="30" customHeight="1" x14ac:dyDescent="0.3">
      <c r="A175" s="59" t="s">
        <v>992</v>
      </c>
      <c r="B175" s="47" t="s">
        <v>993</v>
      </c>
      <c r="C175" s="47"/>
      <c r="D175" s="47" t="s">
        <v>128</v>
      </c>
      <c r="E175" s="50">
        <v>2002</v>
      </c>
      <c r="F175" s="46">
        <v>1</v>
      </c>
      <c r="G175" s="3"/>
      <c r="H175" s="4">
        <v>2950</v>
      </c>
      <c r="I175" s="4">
        <f t="shared" si="3"/>
        <v>3569.5</v>
      </c>
      <c r="J175" s="18"/>
      <c r="K175" s="20"/>
      <c r="L175" s="18"/>
    </row>
    <row r="176" spans="1:12" ht="30" customHeight="1" x14ac:dyDescent="0.3">
      <c r="A176" s="19" t="s">
        <v>14</v>
      </c>
      <c r="B176" s="3" t="s">
        <v>11</v>
      </c>
      <c r="C176" s="3"/>
      <c r="D176" s="3" t="s">
        <v>39</v>
      </c>
      <c r="E176" s="3">
        <v>1947</v>
      </c>
      <c r="F176" s="3">
        <v>1</v>
      </c>
      <c r="G176" s="3"/>
      <c r="H176" s="4">
        <v>3750</v>
      </c>
      <c r="I176" s="4">
        <f t="shared" si="3"/>
        <v>4537.5</v>
      </c>
      <c r="J176" s="22"/>
      <c r="K176" s="21"/>
      <c r="L176" s="18"/>
    </row>
    <row r="177" spans="1:12" ht="30" customHeight="1" x14ac:dyDescent="0.3">
      <c r="A177" s="19" t="s">
        <v>7</v>
      </c>
      <c r="B177" s="3" t="s">
        <v>8</v>
      </c>
      <c r="C177" s="47" t="s">
        <v>718</v>
      </c>
      <c r="D177" s="3" t="s">
        <v>39</v>
      </c>
      <c r="E177" s="3">
        <v>1899</v>
      </c>
      <c r="F177" s="3">
        <v>1</v>
      </c>
      <c r="G177" s="3"/>
      <c r="H177" s="4">
        <v>4500</v>
      </c>
      <c r="I177" s="4">
        <f t="shared" si="3"/>
        <v>5445</v>
      </c>
      <c r="J177" s="18"/>
      <c r="K177" s="20"/>
      <c r="L177" s="18"/>
    </row>
    <row r="178" spans="1:12" ht="30" customHeight="1" x14ac:dyDescent="0.3">
      <c r="A178" s="59" t="s">
        <v>578</v>
      </c>
      <c r="B178" s="47" t="s">
        <v>577</v>
      </c>
      <c r="C178" s="47" t="s">
        <v>340</v>
      </c>
      <c r="D178" s="47" t="s">
        <v>128</v>
      </c>
      <c r="E178" s="50">
        <v>2002</v>
      </c>
      <c r="F178" s="46">
        <v>1</v>
      </c>
      <c r="G178" s="3"/>
      <c r="H178" s="4">
        <v>5950</v>
      </c>
      <c r="I178" s="4">
        <f t="shared" si="3"/>
        <v>7199.5</v>
      </c>
      <c r="J178" s="18"/>
      <c r="K178" s="20"/>
      <c r="L178" s="18"/>
    </row>
    <row r="179" spans="1:12" ht="30" customHeight="1" x14ac:dyDescent="0.3">
      <c r="A179" s="27" t="s">
        <v>766</v>
      </c>
      <c r="B179" s="47" t="s">
        <v>409</v>
      </c>
      <c r="C179" s="47"/>
      <c r="D179" s="47" t="s">
        <v>255</v>
      </c>
      <c r="E179" s="46">
        <v>2009</v>
      </c>
      <c r="F179" s="46">
        <v>1</v>
      </c>
      <c r="G179" s="3"/>
      <c r="H179" s="4">
        <v>7950</v>
      </c>
      <c r="I179" s="4">
        <f t="shared" si="3"/>
        <v>9619.5</v>
      </c>
      <c r="J179" s="18"/>
      <c r="K179" s="20"/>
      <c r="L179" s="18"/>
    </row>
    <row r="180" spans="1:12" ht="30" customHeight="1" x14ac:dyDescent="0.3">
      <c r="A180" s="61"/>
      <c r="B180" s="25"/>
      <c r="C180" s="25"/>
      <c r="D180" s="25"/>
      <c r="E180" s="25"/>
      <c r="F180" s="25"/>
      <c r="G180" s="25"/>
      <c r="H180" s="26"/>
      <c r="I180" s="26"/>
      <c r="J180" s="51"/>
      <c r="K180" s="52"/>
      <c r="L180" s="18"/>
    </row>
    <row r="181" spans="1:12" ht="15.6" x14ac:dyDescent="0.3">
      <c r="A181" s="62" t="s">
        <v>237</v>
      </c>
      <c r="B181" s="29"/>
      <c r="C181" s="29"/>
      <c r="D181" s="29"/>
      <c r="E181" s="17"/>
      <c r="F181" s="82" t="s">
        <v>238</v>
      </c>
      <c r="G181" s="82"/>
      <c r="H181" s="30"/>
      <c r="I181" s="30"/>
      <c r="J181" s="31"/>
      <c r="K181" s="32" t="s">
        <v>239</v>
      </c>
    </row>
    <row r="182" spans="1:12" ht="15.6" x14ac:dyDescent="0.3">
      <c r="A182" s="63" t="s">
        <v>240</v>
      </c>
      <c r="B182" s="34"/>
      <c r="C182" s="34"/>
      <c r="D182" s="34"/>
      <c r="E182" s="3"/>
      <c r="F182" s="79" t="s">
        <v>241</v>
      </c>
      <c r="G182" s="79"/>
      <c r="H182" s="35"/>
      <c r="I182" s="35"/>
      <c r="K182" s="36" t="s">
        <v>242</v>
      </c>
    </row>
    <row r="183" spans="1:12" x14ac:dyDescent="0.3">
      <c r="A183" s="63" t="s">
        <v>243</v>
      </c>
      <c r="B183" s="34"/>
      <c r="C183" s="34"/>
      <c r="D183" s="34"/>
      <c r="E183" s="37"/>
      <c r="F183" s="79" t="s">
        <v>244</v>
      </c>
      <c r="G183" s="79"/>
      <c r="H183" s="35"/>
      <c r="I183" s="35"/>
      <c r="K183" s="38"/>
    </row>
    <row r="184" spans="1:12" x14ac:dyDescent="0.3">
      <c r="A184" s="63" t="s">
        <v>245</v>
      </c>
      <c r="B184" s="34"/>
      <c r="C184" s="34"/>
      <c r="D184" s="34"/>
      <c r="E184" s="37"/>
      <c r="F184" s="79" t="s">
        <v>246</v>
      </c>
      <c r="G184" s="79"/>
      <c r="H184" s="35"/>
      <c r="I184" s="35"/>
      <c r="K184" s="38"/>
    </row>
    <row r="185" spans="1:12" x14ac:dyDescent="0.3">
      <c r="A185" s="63" t="s">
        <v>333</v>
      </c>
      <c r="B185" s="34"/>
      <c r="C185" s="34"/>
      <c r="D185" s="34"/>
      <c r="E185" s="37"/>
      <c r="F185" s="37"/>
      <c r="G185" s="34"/>
      <c r="H185" s="35"/>
      <c r="I185" s="35"/>
      <c r="K185" s="38"/>
    </row>
    <row r="186" spans="1:12" x14ac:dyDescent="0.3">
      <c r="A186" s="64" t="s">
        <v>247</v>
      </c>
      <c r="B186" s="41"/>
      <c r="C186" s="41"/>
      <c r="D186" s="41"/>
      <c r="E186" s="42"/>
      <c r="F186" s="42"/>
      <c r="G186" s="41"/>
      <c r="H186" s="43"/>
      <c r="I186" s="43"/>
      <c r="J186" s="44"/>
      <c r="K186" s="45"/>
    </row>
    <row r="187" spans="1:12" ht="15.6" x14ac:dyDescent="0.3">
      <c r="A187" s="67"/>
      <c r="B187" s="3"/>
      <c r="C187" s="3"/>
      <c r="D187" s="3"/>
      <c r="E187" s="3"/>
      <c r="F187" s="3"/>
      <c r="G187" s="3"/>
      <c r="H187" s="4"/>
      <c r="I187" s="4"/>
      <c r="J187" s="3"/>
      <c r="K187" s="1"/>
      <c r="L187" s="1"/>
    </row>
  </sheetData>
  <mergeCells count="6">
    <mergeCell ref="F181:G181"/>
    <mergeCell ref="F182:G182"/>
    <mergeCell ref="F183:G183"/>
    <mergeCell ref="F184:G184"/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Bourgogne</vt:lpstr>
      <vt:lpstr>Bordeaux</vt:lpstr>
      <vt:lpstr>Rhone</vt:lpstr>
      <vt:lpstr>Other appellations</vt:lpstr>
      <vt:lpstr>Champagne</vt:lpstr>
      <vt:lpstr>Wines ≤ 30€</vt:lpstr>
      <vt:lpstr>Wines ≥ 250€</vt:lpstr>
      <vt:lpstr>Bourgogne!Print_Area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Delouche</dc:creator>
  <cp:lastModifiedBy>gregoire Delouche</cp:lastModifiedBy>
  <cp:lastPrinted>2026-02-24T13:41:57Z</cp:lastPrinted>
  <dcterms:created xsi:type="dcterms:W3CDTF">2018-03-20T16:01:11Z</dcterms:created>
  <dcterms:modified xsi:type="dcterms:W3CDTF">2026-08-21T07:38:34Z</dcterms:modified>
</cp:coreProperties>
</file>